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DMB 2022\SEGUIMIENTO PLAN ANTICORRUPCIÓN\"/>
    </mc:Choice>
  </mc:AlternateContent>
  <bookViews>
    <workbookView xWindow="0" yWindow="0" windowWidth="20490" windowHeight="8640" tabRatio="646" firstSheet="4" activeTab="4"/>
  </bookViews>
  <sheets>
    <sheet name="Admón. Riesgos" sheetId="1" state="hidden" r:id="rId1"/>
    <sheet name="Mapa Inherente" sheetId="15" state="hidden" r:id="rId2"/>
    <sheet name="Valoracion " sheetId="4" state="hidden" r:id="rId3"/>
    <sheet name="Mapa Residual" sheetId="16" state="hidden" r:id="rId4"/>
    <sheet name="Riesgos Corrupción" sheetId="18" r:id="rId5"/>
    <sheet name="Resumen" sheetId="14" state="hidden" r:id="rId6"/>
    <sheet name="MAPA DE RIESGOS" sheetId="6" state="hidden" r:id="rId7"/>
    <sheet name="Formulacion de controles" sheetId="8" state="hidden" r:id="rId8"/>
  </sheets>
  <definedNames>
    <definedName name="_xlnm._FilterDatabase" localSheetId="0" hidden="1">'Admón. Riesgos'!#REF!</definedName>
    <definedName name="_xlnm._FilterDatabase" localSheetId="4" hidden="1">'Riesgos Corrupción'!#REF!</definedName>
    <definedName name="_xlnm.Print_Area" localSheetId="0">'Admón. Riesgos'!$A$1:$O$46</definedName>
    <definedName name="_xlnm.Print_Area" localSheetId="7">'Formulacion de controles'!$A$1:$L$20</definedName>
    <definedName name="_xlnm.Print_Area" localSheetId="4">'Riesgos Corrupción'!$A$1:$T$81</definedName>
    <definedName name="_xlnm.Print_Area" localSheetId="2">'Valoracion '!$A$1:$R$130</definedName>
    <definedName name="BuiltIn_AutoFilter___3" localSheetId="4">#REF!</definedName>
    <definedName name="BuiltIn_AutoFilter___3">#REF!</definedName>
    <definedName name="clasificacion" localSheetId="4">'Riesgos Corrupción'!#REF!</definedName>
    <definedName name="clasificacion">'Admón. Riesgos'!$P$139:$P$145</definedName>
    <definedName name="_xlnm.Print_Titles" localSheetId="0">'Admón. Riesgos'!$1:$10</definedName>
    <definedName name="_xlnm.Print_Titles" localSheetId="7">'Formulacion de controles'!$A:$B,'Formulacion de controles'!$2:$4</definedName>
    <definedName name="_xlnm.Print_Titles" localSheetId="5">Resumen!$4:$6</definedName>
    <definedName name="_xlnm.Print_Titles" localSheetId="4">'Riesgos Corrupción'!$1:$10</definedName>
    <definedName name="_xlnm.Print_Titles" localSheetId="2">'Valoracion '!$B:$C,'Valoracion '!$1:$10</definedName>
    <definedName name="VALOR" localSheetId="4">'Riesgos Corrupción'!#REF!</definedName>
    <definedName name="VALOR">'Admón. Riesgos'!#REF!</definedName>
  </definedNames>
  <calcPr calcId="162913"/>
</workbook>
</file>

<file path=xl/calcChain.xml><?xml version="1.0" encoding="utf-8"?>
<calcChain xmlns="http://schemas.openxmlformats.org/spreadsheetml/2006/main">
  <c r="C37" i="18" l="1"/>
  <c r="D37" i="18"/>
  <c r="E37" i="18"/>
  <c r="F37" i="18"/>
  <c r="G37" i="18"/>
  <c r="H37" i="18"/>
  <c r="I37" i="18"/>
  <c r="J37" i="18"/>
  <c r="K37" i="18"/>
  <c r="L37" i="18"/>
  <c r="M37" i="18"/>
  <c r="A15" i="18" l="1"/>
  <c r="M69" i="18"/>
  <c r="D67" i="18"/>
  <c r="J20" i="18"/>
  <c r="K20" i="18"/>
  <c r="G80" i="18"/>
  <c r="L24" i="18"/>
  <c r="K24" i="18"/>
  <c r="J24" i="18"/>
  <c r="I24" i="18"/>
  <c r="H24" i="18"/>
  <c r="G24" i="18"/>
  <c r="F24" i="18"/>
  <c r="E24" i="18"/>
  <c r="D24" i="18"/>
  <c r="C24" i="18"/>
  <c r="I64" i="18"/>
  <c r="L56" i="18"/>
  <c r="I53" i="18"/>
  <c r="E53" i="18"/>
  <c r="D53" i="18"/>
  <c r="A21" i="18"/>
  <c r="B21" i="18"/>
  <c r="C21" i="18"/>
  <c r="D21" i="18"/>
  <c r="E21" i="18"/>
  <c r="F21" i="18"/>
  <c r="G21" i="18"/>
  <c r="H21" i="18"/>
  <c r="I21" i="18"/>
  <c r="J21" i="18"/>
  <c r="K21" i="18"/>
  <c r="L21" i="18"/>
  <c r="M21" i="18"/>
  <c r="C25" i="18"/>
  <c r="E20" i="18"/>
  <c r="E31" i="14"/>
  <c r="E32" i="14"/>
  <c r="G79" i="18"/>
  <c r="M70" i="18"/>
  <c r="I70" i="18"/>
  <c r="I69" i="18"/>
  <c r="M68" i="18"/>
  <c r="M67" i="18"/>
  <c r="I68" i="18"/>
  <c r="I67" i="18"/>
  <c r="H69" i="18"/>
  <c r="H67" i="18"/>
  <c r="G69" i="18"/>
  <c r="F69" i="18"/>
  <c r="G67" i="18"/>
  <c r="F67" i="18"/>
  <c r="E69" i="18"/>
  <c r="E67" i="18"/>
  <c r="D69" i="18"/>
  <c r="C69" i="18"/>
  <c r="C67" i="18"/>
  <c r="B67" i="18"/>
  <c r="A67" i="18"/>
  <c r="D32" i="14"/>
  <c r="D31" i="14"/>
  <c r="C32" i="14"/>
  <c r="C31" i="14"/>
  <c r="C63" i="4"/>
  <c r="Q63" i="4" s="1"/>
  <c r="B65" i="4"/>
  <c r="B63" i="4"/>
  <c r="B60" i="4"/>
  <c r="D30" i="14" s="1"/>
  <c r="B59" i="4"/>
  <c r="D29" i="14" s="1"/>
  <c r="A63" i="4"/>
  <c r="M65" i="18"/>
  <c r="M66" i="18"/>
  <c r="M64" i="18"/>
  <c r="J64" i="18"/>
  <c r="I65" i="18"/>
  <c r="I66" i="18"/>
  <c r="H64" i="18"/>
  <c r="G64" i="18"/>
  <c r="F64" i="18"/>
  <c r="E64" i="18"/>
  <c r="D64" i="18"/>
  <c r="C64" i="18"/>
  <c r="B64" i="18"/>
  <c r="A64" i="18"/>
  <c r="E30" i="14"/>
  <c r="C60" i="4"/>
  <c r="Q60" i="4" s="1"/>
  <c r="A60" i="4"/>
  <c r="C30" i="14"/>
  <c r="M63" i="18"/>
  <c r="I63" i="18"/>
  <c r="A63" i="18"/>
  <c r="O29" i="14"/>
  <c r="E28" i="14"/>
  <c r="E29" i="14"/>
  <c r="C29" i="14"/>
  <c r="C59" i="4"/>
  <c r="Q59" i="4" s="1"/>
  <c r="A59" i="4"/>
  <c r="M60" i="18"/>
  <c r="M61" i="18"/>
  <c r="M62" i="18"/>
  <c r="M59" i="18"/>
  <c r="I60" i="18"/>
  <c r="I61" i="18"/>
  <c r="I62" i="18"/>
  <c r="I59" i="18"/>
  <c r="L59" i="18"/>
  <c r="J59" i="18"/>
  <c r="K59" i="18"/>
  <c r="M57" i="18"/>
  <c r="M58" i="18"/>
  <c r="M56" i="18"/>
  <c r="I57" i="18"/>
  <c r="I58" i="18"/>
  <c r="I56" i="18"/>
  <c r="H59" i="18"/>
  <c r="G59" i="18"/>
  <c r="F59" i="18"/>
  <c r="E59" i="18"/>
  <c r="D59" i="18"/>
  <c r="B56" i="18"/>
  <c r="C59" i="18"/>
  <c r="A56" i="18"/>
  <c r="C28" i="14"/>
  <c r="C55" i="4"/>
  <c r="Q55" i="4" s="1"/>
  <c r="B55" i="4"/>
  <c r="D28" i="14" s="1"/>
  <c r="B51" i="4"/>
  <c r="D27" i="14" s="1"/>
  <c r="A51" i="4"/>
  <c r="M32" i="1"/>
  <c r="L32" i="1"/>
  <c r="J32" i="1"/>
  <c r="A53" i="18"/>
  <c r="A49" i="4"/>
  <c r="E56" i="18"/>
  <c r="D56" i="18"/>
  <c r="A48" i="18"/>
  <c r="A44" i="4"/>
  <c r="E45" i="18"/>
  <c r="D45" i="18"/>
  <c r="B45" i="18"/>
  <c r="A45" i="18"/>
  <c r="A41" i="4"/>
  <c r="B41" i="4"/>
  <c r="D22" i="14" s="1"/>
  <c r="M43" i="18"/>
  <c r="M44" i="18"/>
  <c r="I43" i="18"/>
  <c r="I44" i="18"/>
  <c r="A38" i="4"/>
  <c r="A36" i="4"/>
  <c r="M33" i="18"/>
  <c r="M34" i="18"/>
  <c r="M35" i="18"/>
  <c r="I33" i="18"/>
  <c r="I34" i="18"/>
  <c r="I36" i="18"/>
  <c r="M30" i="18"/>
  <c r="A30" i="4"/>
  <c r="M28" i="18"/>
  <c r="M29" i="18"/>
  <c r="M27" i="18"/>
  <c r="K27" i="18"/>
  <c r="J27" i="18"/>
  <c r="B27" i="18"/>
  <c r="A27" i="18"/>
  <c r="A27" i="4"/>
  <c r="M26" i="18"/>
  <c r="I26" i="18"/>
  <c r="A21" i="4"/>
  <c r="A18" i="4"/>
  <c r="B17" i="18"/>
  <c r="A17" i="18"/>
  <c r="A17" i="4"/>
  <c r="M16" i="18"/>
  <c r="M15" i="18"/>
  <c r="I16" i="18"/>
  <c r="I15" i="18"/>
  <c r="A15" i="4"/>
  <c r="E11" i="18"/>
  <c r="A11" i="4"/>
  <c r="M53" i="18"/>
  <c r="M77" i="18"/>
  <c r="M45" i="18"/>
  <c r="M46" i="18"/>
  <c r="M47" i="18"/>
  <c r="M48" i="18"/>
  <c r="M40" i="18"/>
  <c r="M41" i="18"/>
  <c r="M42" i="18"/>
  <c r="M32" i="18"/>
  <c r="G78" i="18"/>
  <c r="H129" i="4"/>
  <c r="H130" i="4"/>
  <c r="H128" i="4"/>
  <c r="L63" i="18"/>
  <c r="K63" i="18"/>
  <c r="J63" i="18"/>
  <c r="L20" i="18"/>
  <c r="L18" i="18"/>
  <c r="K18" i="18"/>
  <c r="J18" i="18"/>
  <c r="M18" i="18"/>
  <c r="M19" i="18"/>
  <c r="I19" i="18"/>
  <c r="I20" i="18"/>
  <c r="I18" i="18"/>
  <c r="L20" i="4"/>
  <c r="F12" i="14" s="1"/>
  <c r="N20" i="4"/>
  <c r="G12" i="14" s="1"/>
  <c r="L32" i="18"/>
  <c r="K32" i="18"/>
  <c r="J32" i="18"/>
  <c r="I32" i="18"/>
  <c r="L42" i="18"/>
  <c r="K42" i="18"/>
  <c r="J42" i="18"/>
  <c r="I42" i="18"/>
  <c r="L45" i="18"/>
  <c r="K45" i="18"/>
  <c r="J45" i="18"/>
  <c r="I46" i="18"/>
  <c r="I47" i="18"/>
  <c r="M25" i="18"/>
  <c r="L25" i="18"/>
  <c r="K25" i="18"/>
  <c r="J25" i="18"/>
  <c r="I27" i="18"/>
  <c r="I25" i="18"/>
  <c r="L17" i="18"/>
  <c r="K17" i="18"/>
  <c r="J17" i="18"/>
  <c r="M17" i="18"/>
  <c r="L15" i="18"/>
  <c r="K15" i="18"/>
  <c r="J15" i="18"/>
  <c r="L13" i="18"/>
  <c r="K13" i="18"/>
  <c r="J13" i="18"/>
  <c r="K11" i="18"/>
  <c r="J11" i="18"/>
  <c r="M13" i="18"/>
  <c r="M14" i="18"/>
  <c r="I14" i="18"/>
  <c r="I13" i="18"/>
  <c r="M12" i="18"/>
  <c r="M11" i="18"/>
  <c r="E63" i="18"/>
  <c r="M72" i="18"/>
  <c r="M71" i="18"/>
  <c r="L69" i="18"/>
  <c r="K69" i="18"/>
  <c r="J69" i="18"/>
  <c r="L67" i="18"/>
  <c r="K67" i="18"/>
  <c r="J67" i="18"/>
  <c r="L64" i="18"/>
  <c r="K64" i="18"/>
  <c r="M73" i="18"/>
  <c r="M74" i="18"/>
  <c r="M75" i="18"/>
  <c r="M76" i="18"/>
  <c r="G71" i="18"/>
  <c r="F71" i="18"/>
  <c r="L71" i="18"/>
  <c r="K71" i="18"/>
  <c r="J71" i="18"/>
  <c r="I72" i="18"/>
  <c r="L52" i="18"/>
  <c r="K52" i="18"/>
  <c r="J52" i="18"/>
  <c r="M50" i="18"/>
  <c r="M51" i="18"/>
  <c r="M52" i="18"/>
  <c r="M49" i="18"/>
  <c r="L50" i="18"/>
  <c r="K50" i="18"/>
  <c r="J50" i="18"/>
  <c r="L48" i="18"/>
  <c r="K48" i="18"/>
  <c r="J48" i="18"/>
  <c r="I51" i="18"/>
  <c r="I49" i="18"/>
  <c r="K56" i="18"/>
  <c r="J56" i="18"/>
  <c r="L53" i="18"/>
  <c r="K53" i="18"/>
  <c r="J53" i="18"/>
  <c r="L30" i="18"/>
  <c r="K30" i="18"/>
  <c r="J30" i="18"/>
  <c r="I30" i="18"/>
  <c r="L75" i="18"/>
  <c r="K75" i="18"/>
  <c r="J75" i="18"/>
  <c r="J73" i="18"/>
  <c r="K73" i="18"/>
  <c r="L73" i="18"/>
  <c r="I75" i="18"/>
  <c r="B129" i="4"/>
  <c r="B130" i="4"/>
  <c r="B128" i="4"/>
  <c r="L40" i="18"/>
  <c r="K40" i="18"/>
  <c r="J40" i="18"/>
  <c r="I40" i="18"/>
  <c r="I41" i="18"/>
  <c r="I45" i="18"/>
  <c r="I48" i="18"/>
  <c r="I50" i="18"/>
  <c r="I52" i="18"/>
  <c r="L27" i="18"/>
  <c r="I12" i="18"/>
  <c r="L77" i="18"/>
  <c r="K77" i="18"/>
  <c r="J77" i="18"/>
  <c r="I74" i="18"/>
  <c r="C13" i="4"/>
  <c r="Q13" i="4" s="1"/>
  <c r="C15" i="4"/>
  <c r="Q15" i="4" s="1"/>
  <c r="C17" i="4"/>
  <c r="Q17" i="4" s="1"/>
  <c r="C18" i="4"/>
  <c r="Q18" i="4" s="1"/>
  <c r="C20" i="4"/>
  <c r="Q20" i="4" s="1"/>
  <c r="C21" i="4"/>
  <c r="Q21" i="4"/>
  <c r="C24" i="4"/>
  <c r="Q24" i="4" s="1"/>
  <c r="C25" i="4"/>
  <c r="Q25" i="4" s="1"/>
  <c r="C27" i="4"/>
  <c r="Q27" i="4" s="1"/>
  <c r="C30" i="4"/>
  <c r="Q30" i="4" s="1"/>
  <c r="C31" i="4"/>
  <c r="Q31" i="4" s="1"/>
  <c r="C35" i="4"/>
  <c r="Q35" i="4"/>
  <c r="C36" i="4"/>
  <c r="Q36" i="4" s="1"/>
  <c r="C38" i="4"/>
  <c r="Q38" i="4" s="1"/>
  <c r="C41" i="4"/>
  <c r="Q41" i="4" s="1"/>
  <c r="C44" i="4"/>
  <c r="Q44" i="4" s="1"/>
  <c r="C46" i="4"/>
  <c r="Q46" i="4" s="1"/>
  <c r="C48" i="4"/>
  <c r="Q48" i="4" s="1"/>
  <c r="C49" i="4"/>
  <c r="Q49" i="4" s="1"/>
  <c r="C51" i="4"/>
  <c r="Q51" i="4"/>
  <c r="C65" i="4"/>
  <c r="Q65" i="4" s="1"/>
  <c r="C67" i="4"/>
  <c r="Q67" i="4" s="1"/>
  <c r="C69" i="4"/>
  <c r="Q69" i="4" s="1"/>
  <c r="C71" i="4"/>
  <c r="Q71" i="4" s="1"/>
  <c r="C73" i="4"/>
  <c r="Q73" i="4" s="1"/>
  <c r="O8" i="14"/>
  <c r="O9" i="14"/>
  <c r="O10" i="14"/>
  <c r="O11" i="14"/>
  <c r="O12" i="14"/>
  <c r="O13" i="14"/>
  <c r="O14" i="14"/>
  <c r="O15" i="14"/>
  <c r="O16" i="14"/>
  <c r="O17" i="14"/>
  <c r="O18" i="14"/>
  <c r="O19" i="14"/>
  <c r="O20" i="14"/>
  <c r="O21" i="14"/>
  <c r="O22" i="14"/>
  <c r="O23" i="14"/>
  <c r="O24" i="14"/>
  <c r="O25" i="14"/>
  <c r="O26" i="14"/>
  <c r="O27" i="14"/>
  <c r="O28" i="14"/>
  <c r="O30" i="14"/>
  <c r="O31" i="14"/>
  <c r="O32" i="14"/>
  <c r="O33" i="14"/>
  <c r="O34" i="14"/>
  <c r="O35" i="14"/>
  <c r="O36" i="14"/>
  <c r="O37" i="14"/>
  <c r="O7" i="14"/>
  <c r="E8" i="14"/>
  <c r="E9" i="14"/>
  <c r="E10" i="14"/>
  <c r="E11" i="14"/>
  <c r="E12" i="14"/>
  <c r="E13" i="14"/>
  <c r="E14" i="14"/>
  <c r="E15" i="14"/>
  <c r="E16" i="14"/>
  <c r="E17" i="14"/>
  <c r="E18" i="14"/>
  <c r="E19" i="14"/>
  <c r="E20" i="14"/>
  <c r="E21" i="14"/>
  <c r="E22" i="14"/>
  <c r="E23" i="14"/>
  <c r="E24" i="14"/>
  <c r="E25" i="14"/>
  <c r="E26" i="14"/>
  <c r="E27" i="14"/>
  <c r="E33" i="14"/>
  <c r="E34" i="14"/>
  <c r="E35" i="14"/>
  <c r="E36" i="14"/>
  <c r="E37" i="14"/>
  <c r="E7" i="14"/>
  <c r="C42" i="18"/>
  <c r="C45" i="18"/>
  <c r="C48" i="18"/>
  <c r="C50" i="18"/>
  <c r="C52" i="18"/>
  <c r="C53" i="18"/>
  <c r="C56" i="18"/>
  <c r="C63" i="18"/>
  <c r="C71" i="18"/>
  <c r="C73" i="18"/>
  <c r="C75" i="18"/>
  <c r="C77" i="18"/>
  <c r="C40" i="18"/>
  <c r="AA27" i="16"/>
  <c r="AA28" i="16"/>
  <c r="AA29" i="16"/>
  <c r="AA30" i="16"/>
  <c r="AA31" i="16"/>
  <c r="AA20" i="16"/>
  <c r="AA21" i="16"/>
  <c r="AA22" i="16"/>
  <c r="AA23" i="16"/>
  <c r="AA13" i="16"/>
  <c r="AA14" i="16"/>
  <c r="AA15" i="16"/>
  <c r="AA16" i="16"/>
  <c r="AA6" i="16"/>
  <c r="AA7" i="16"/>
  <c r="AA8" i="16"/>
  <c r="AA9" i="16"/>
  <c r="AA10" i="16"/>
  <c r="K6" i="16"/>
  <c r="K7" i="16"/>
  <c r="K8" i="16"/>
  <c r="K9" i="16"/>
  <c r="K10" i="16"/>
  <c r="AA34" i="16"/>
  <c r="AA35" i="16"/>
  <c r="AA36" i="16"/>
  <c r="AA37" i="16"/>
  <c r="S34" i="16"/>
  <c r="S35" i="16"/>
  <c r="S36" i="16"/>
  <c r="S37" i="16"/>
  <c r="E13" i="18"/>
  <c r="F13" i="18"/>
  <c r="G13" i="18"/>
  <c r="H13" i="18"/>
  <c r="E15" i="18"/>
  <c r="F15" i="18"/>
  <c r="G15" i="18"/>
  <c r="H15" i="18"/>
  <c r="E17" i="18"/>
  <c r="F17" i="18"/>
  <c r="G17" i="18"/>
  <c r="H17" i="18"/>
  <c r="I17" i="18"/>
  <c r="E18" i="18"/>
  <c r="F18" i="18"/>
  <c r="G18" i="18"/>
  <c r="H18" i="18"/>
  <c r="F20" i="18"/>
  <c r="G20" i="18"/>
  <c r="H20" i="18"/>
  <c r="E25" i="18"/>
  <c r="F25" i="18"/>
  <c r="G25" i="18"/>
  <c r="H25" i="18"/>
  <c r="E27" i="18"/>
  <c r="F27" i="18"/>
  <c r="G27" i="18"/>
  <c r="H27" i="18"/>
  <c r="E30" i="18"/>
  <c r="F30" i="18"/>
  <c r="G30" i="18"/>
  <c r="H30" i="18"/>
  <c r="E32" i="18"/>
  <c r="F32" i="18"/>
  <c r="G32" i="18"/>
  <c r="H32" i="18"/>
  <c r="E40" i="18"/>
  <c r="F40" i="18"/>
  <c r="G40" i="18"/>
  <c r="H40" i="18"/>
  <c r="E42" i="18"/>
  <c r="F42" i="18"/>
  <c r="G42" i="18"/>
  <c r="H42" i="18"/>
  <c r="F45" i="18"/>
  <c r="G45" i="18"/>
  <c r="H45" i="18"/>
  <c r="E48" i="18"/>
  <c r="F48" i="18"/>
  <c r="G48" i="18"/>
  <c r="H48" i="18"/>
  <c r="E50" i="18"/>
  <c r="F50" i="18"/>
  <c r="G50" i="18"/>
  <c r="H50" i="18"/>
  <c r="E52" i="18"/>
  <c r="F52" i="18"/>
  <c r="G52" i="18"/>
  <c r="H52" i="18"/>
  <c r="F53" i="18"/>
  <c r="G53" i="18"/>
  <c r="H53" i="18"/>
  <c r="F56" i="18"/>
  <c r="G56" i="18"/>
  <c r="H56" i="18"/>
  <c r="F63" i="18"/>
  <c r="G63" i="18"/>
  <c r="H63" i="18"/>
  <c r="E71" i="18"/>
  <c r="H71" i="18"/>
  <c r="I71" i="18"/>
  <c r="E73" i="18"/>
  <c r="F73" i="18"/>
  <c r="G73" i="18"/>
  <c r="H73" i="18"/>
  <c r="I73" i="18"/>
  <c r="E75" i="18"/>
  <c r="F75" i="18"/>
  <c r="G75" i="18"/>
  <c r="H75" i="18"/>
  <c r="E77" i="18"/>
  <c r="F77" i="18"/>
  <c r="G77" i="18"/>
  <c r="H77" i="18"/>
  <c r="I77" i="18"/>
  <c r="D13" i="18"/>
  <c r="D15" i="18"/>
  <c r="D17" i="18"/>
  <c r="D18" i="18"/>
  <c r="D25" i="18"/>
  <c r="D27" i="18"/>
  <c r="D30" i="18"/>
  <c r="D32" i="18"/>
  <c r="D40" i="18"/>
  <c r="D42" i="18"/>
  <c r="D48" i="18"/>
  <c r="D50" i="18"/>
  <c r="D52" i="18"/>
  <c r="D63" i="18"/>
  <c r="D71" i="18"/>
  <c r="D73" i="18"/>
  <c r="D75" i="18"/>
  <c r="D77" i="18"/>
  <c r="A18" i="18"/>
  <c r="A30" i="18"/>
  <c r="A40" i="18"/>
  <c r="A42" i="18"/>
  <c r="A71" i="18"/>
  <c r="A73" i="18"/>
  <c r="B15" i="18"/>
  <c r="B18" i="18"/>
  <c r="B30" i="18"/>
  <c r="B40" i="18"/>
  <c r="B42" i="18"/>
  <c r="B48" i="18"/>
  <c r="B53" i="18"/>
  <c r="B63" i="18"/>
  <c r="B71" i="18"/>
  <c r="B73" i="18"/>
  <c r="N13" i="4"/>
  <c r="G8" i="14" s="1"/>
  <c r="N15" i="4"/>
  <c r="G9" i="14" s="1"/>
  <c r="N17" i="4"/>
  <c r="G10" i="14" s="1"/>
  <c r="N18" i="4"/>
  <c r="G11" i="14" s="1"/>
  <c r="N21" i="4"/>
  <c r="G13" i="14" s="1"/>
  <c r="N24" i="4"/>
  <c r="G14" i="14" s="1"/>
  <c r="N25" i="4"/>
  <c r="G15" i="14" s="1"/>
  <c r="N27" i="4"/>
  <c r="G16" i="14" s="1"/>
  <c r="N30" i="4"/>
  <c r="G17" i="14" s="1"/>
  <c r="N31" i="4"/>
  <c r="G18" i="14" s="1"/>
  <c r="N35" i="4"/>
  <c r="G19" i="14" s="1"/>
  <c r="N36" i="4"/>
  <c r="G20" i="14" s="1"/>
  <c r="N38" i="4"/>
  <c r="G21" i="14" s="1"/>
  <c r="N41" i="4"/>
  <c r="G22" i="14" s="1"/>
  <c r="N44" i="4"/>
  <c r="G23" i="14" s="1"/>
  <c r="N46" i="4"/>
  <c r="G24" i="14" s="1"/>
  <c r="N48" i="4"/>
  <c r="G25" i="14" s="1"/>
  <c r="N49" i="4"/>
  <c r="G26" i="14" s="1"/>
  <c r="N51" i="4"/>
  <c r="G27" i="14" s="1"/>
  <c r="N55" i="4"/>
  <c r="G28" i="14" s="1"/>
  <c r="N59" i="4"/>
  <c r="N60" i="4"/>
  <c r="G31" i="14" s="1"/>
  <c r="N63" i="4"/>
  <c r="G32" i="14" s="1"/>
  <c r="N65" i="4"/>
  <c r="G33" i="14" s="1"/>
  <c r="N67" i="4"/>
  <c r="G34" i="14" s="1"/>
  <c r="N69" i="4"/>
  <c r="G35" i="14" s="1"/>
  <c r="N71" i="4"/>
  <c r="G36" i="14" s="1"/>
  <c r="N73" i="4"/>
  <c r="G37" i="14" s="1"/>
  <c r="L13" i="4"/>
  <c r="F8" i="14" s="1"/>
  <c r="L15" i="4"/>
  <c r="F9" i="14" s="1"/>
  <c r="L17" i="4"/>
  <c r="F10" i="14" s="1"/>
  <c r="L18" i="4"/>
  <c r="F11" i="14" s="1"/>
  <c r="N11" i="14" s="1"/>
  <c r="L21" i="4"/>
  <c r="F13" i="14" s="1"/>
  <c r="L24" i="4"/>
  <c r="F14" i="14" s="1"/>
  <c r="L25" i="4"/>
  <c r="F15" i="14" s="1"/>
  <c r="L27" i="4"/>
  <c r="F16" i="14" s="1"/>
  <c r="L30" i="4"/>
  <c r="F17" i="14" s="1"/>
  <c r="L31" i="4"/>
  <c r="F18" i="14" s="1"/>
  <c r="L35" i="4"/>
  <c r="F19" i="14" s="1"/>
  <c r="L36" i="4"/>
  <c r="F20" i="14" s="1"/>
  <c r="L38" i="4"/>
  <c r="F21" i="14" s="1"/>
  <c r="L41" i="4"/>
  <c r="F22" i="14" s="1"/>
  <c r="L44" i="4"/>
  <c r="F23" i="14" s="1"/>
  <c r="L46" i="4"/>
  <c r="F24" i="14" s="1"/>
  <c r="L48" i="4"/>
  <c r="F25" i="14" s="1"/>
  <c r="L49" i="4"/>
  <c r="F26" i="14" s="1"/>
  <c r="L51" i="4"/>
  <c r="F27" i="14" s="1"/>
  <c r="L55" i="4"/>
  <c r="F28" i="14" s="1"/>
  <c r="L59" i="4"/>
  <c r="F29" i="14" s="1"/>
  <c r="L60" i="4"/>
  <c r="F31" i="14" s="1"/>
  <c r="L63" i="4"/>
  <c r="F32" i="14" s="1"/>
  <c r="L65" i="4"/>
  <c r="F33" i="14" s="1"/>
  <c r="L67" i="4"/>
  <c r="F34" i="14"/>
  <c r="L69" i="4"/>
  <c r="F35" i="14" s="1"/>
  <c r="L71" i="4"/>
  <c r="F36" i="14"/>
  <c r="L73" i="4"/>
  <c r="F37" i="14" s="1"/>
  <c r="A75" i="4"/>
  <c r="A76" i="4"/>
  <c r="A77" i="4"/>
  <c r="C74" i="4"/>
  <c r="Q74" i="4" s="1"/>
  <c r="C75" i="4"/>
  <c r="Q75" i="4" s="1"/>
  <c r="C76" i="4"/>
  <c r="Q76" i="4" s="1"/>
  <c r="C77" i="4"/>
  <c r="Q77" i="4" s="1"/>
  <c r="C78" i="4"/>
  <c r="Q78" i="4" s="1"/>
  <c r="C79" i="4"/>
  <c r="Q79" i="4" s="1"/>
  <c r="C80" i="4"/>
  <c r="Q80" i="4" s="1"/>
  <c r="C81" i="4"/>
  <c r="Q81" i="4" s="1"/>
  <c r="C82" i="4"/>
  <c r="Q82" i="4" s="1"/>
  <c r="C83" i="4"/>
  <c r="Q83" i="4" s="1"/>
  <c r="C84" i="4"/>
  <c r="Q84" i="4" s="1"/>
  <c r="C85" i="4"/>
  <c r="Q85" i="4" s="1"/>
  <c r="C86" i="4"/>
  <c r="Q86" i="4" s="1"/>
  <c r="C87" i="4"/>
  <c r="Q87" i="4" s="1"/>
  <c r="C88" i="4"/>
  <c r="Q88" i="4" s="1"/>
  <c r="C89" i="4"/>
  <c r="Q89" i="4" s="1"/>
  <c r="C90" i="4"/>
  <c r="Q90" i="4" s="1"/>
  <c r="C91" i="4"/>
  <c r="Q91" i="4" s="1"/>
  <c r="C92" i="4"/>
  <c r="Q92" i="4" s="1"/>
  <c r="C93" i="4"/>
  <c r="Q93" i="4" s="1"/>
  <c r="C94" i="4"/>
  <c r="Q94" i="4" s="1"/>
  <c r="C95" i="4"/>
  <c r="Q95" i="4" s="1"/>
  <c r="C96" i="4"/>
  <c r="Q96" i="4" s="1"/>
  <c r="C97" i="4"/>
  <c r="Q97" i="4" s="1"/>
  <c r="C98" i="4"/>
  <c r="Q98" i="4" s="1"/>
  <c r="C99" i="4"/>
  <c r="Q99" i="4" s="1"/>
  <c r="C100" i="4"/>
  <c r="Q100" i="4" s="1"/>
  <c r="C101" i="4"/>
  <c r="Q101" i="4" s="1"/>
  <c r="C102" i="4"/>
  <c r="Q102" i="4" s="1"/>
  <c r="C103" i="4"/>
  <c r="Q103" i="4" s="1"/>
  <c r="C104" i="4"/>
  <c r="Q104" i="4" s="1"/>
  <c r="C105" i="4"/>
  <c r="Q105" i="4" s="1"/>
  <c r="C106" i="4"/>
  <c r="Q106" i="4" s="1"/>
  <c r="C107" i="4"/>
  <c r="Q107" i="4" s="1"/>
  <c r="C108" i="4"/>
  <c r="Q108" i="4" s="1"/>
  <c r="C109" i="4"/>
  <c r="Q109" i="4" s="1"/>
  <c r="C110" i="4"/>
  <c r="Q110" i="4" s="1"/>
  <c r="C111" i="4"/>
  <c r="Q111" i="4" s="1"/>
  <c r="C112" i="4"/>
  <c r="Q112" i="4" s="1"/>
  <c r="C113" i="4"/>
  <c r="Q113" i="4" s="1"/>
  <c r="C114" i="4"/>
  <c r="Q114" i="4" s="1"/>
  <c r="C115" i="4"/>
  <c r="Q115" i="4" s="1"/>
  <c r="C116" i="4"/>
  <c r="Q116" i="4" s="1"/>
  <c r="C117" i="4"/>
  <c r="Q117" i="4" s="1"/>
  <c r="C118" i="4"/>
  <c r="Q118" i="4" s="1"/>
  <c r="C119" i="4"/>
  <c r="Q119" i="4" s="1"/>
  <c r="C120" i="4"/>
  <c r="Q120" i="4" s="1"/>
  <c r="C121" i="4"/>
  <c r="Q121" i="4" s="1"/>
  <c r="C122" i="4"/>
  <c r="Q122" i="4" s="1"/>
  <c r="C123" i="4"/>
  <c r="Q123" i="4" s="1"/>
  <c r="C124" i="4"/>
  <c r="Q124" i="4" s="1"/>
  <c r="C125" i="4"/>
  <c r="Q125" i="4" s="1"/>
  <c r="C126" i="4"/>
  <c r="Q126" i="4" s="1"/>
  <c r="C127" i="4"/>
  <c r="B13" i="4"/>
  <c r="D8" i="14" s="1"/>
  <c r="B15" i="4"/>
  <c r="D9" i="14" s="1"/>
  <c r="B17" i="4"/>
  <c r="D10" i="14" s="1"/>
  <c r="B18" i="4"/>
  <c r="D11" i="14" s="1"/>
  <c r="B20" i="4"/>
  <c r="D12" i="14" s="1"/>
  <c r="B21" i="4"/>
  <c r="D13" i="14" s="1"/>
  <c r="B24" i="4"/>
  <c r="D14" i="14" s="1"/>
  <c r="B25" i="4"/>
  <c r="D15" i="14" s="1"/>
  <c r="B27" i="4"/>
  <c r="D16" i="14" s="1"/>
  <c r="B30" i="4"/>
  <c r="D17" i="14" s="1"/>
  <c r="B31" i="4"/>
  <c r="D18" i="14" s="1"/>
  <c r="B35" i="4"/>
  <c r="D19" i="14" s="1"/>
  <c r="B36" i="4"/>
  <c r="D20" i="14" s="1"/>
  <c r="B38" i="4"/>
  <c r="D21" i="14" s="1"/>
  <c r="B44" i="4"/>
  <c r="D23" i="14" s="1"/>
  <c r="B46" i="4"/>
  <c r="D24" i="14" s="1"/>
  <c r="B48" i="4"/>
  <c r="D25" i="14" s="1"/>
  <c r="B49" i="4"/>
  <c r="D26" i="14" s="1"/>
  <c r="B67" i="4"/>
  <c r="D34" i="14" s="1"/>
  <c r="B69" i="4"/>
  <c r="D35" i="14" s="1"/>
  <c r="B71" i="4"/>
  <c r="D36" i="14" s="1"/>
  <c r="B73" i="4"/>
  <c r="D37" i="14" s="1"/>
  <c r="A74" i="4"/>
  <c r="B74" i="4"/>
  <c r="B75" i="4"/>
  <c r="B76" i="4"/>
  <c r="B77" i="4"/>
  <c r="A78" i="4"/>
  <c r="B78" i="4"/>
  <c r="A79" i="4"/>
  <c r="B79" i="4"/>
  <c r="A80" i="4"/>
  <c r="B80" i="4"/>
  <c r="A81" i="4"/>
  <c r="B81" i="4"/>
  <c r="A82" i="4"/>
  <c r="B82" i="4"/>
  <c r="A83" i="4"/>
  <c r="B83" i="4"/>
  <c r="A84" i="4"/>
  <c r="B84" i="4"/>
  <c r="A85" i="4"/>
  <c r="B85" i="4"/>
  <c r="A86" i="4"/>
  <c r="B86" i="4"/>
  <c r="A87" i="4"/>
  <c r="B87" i="4"/>
  <c r="A88" i="4"/>
  <c r="B88" i="4"/>
  <c r="A89" i="4"/>
  <c r="B89" i="4"/>
  <c r="A90" i="4"/>
  <c r="B90" i="4"/>
  <c r="A91" i="4"/>
  <c r="B91" i="4"/>
  <c r="A92" i="4"/>
  <c r="B92" i="4"/>
  <c r="A93" i="4"/>
  <c r="B93" i="4"/>
  <c r="A94" i="4"/>
  <c r="B94" i="4"/>
  <c r="A95" i="4"/>
  <c r="B95" i="4"/>
  <c r="A96" i="4"/>
  <c r="B96" i="4"/>
  <c r="A97" i="4"/>
  <c r="B97" i="4"/>
  <c r="A98" i="4"/>
  <c r="B98" i="4"/>
  <c r="A99" i="4"/>
  <c r="B99" i="4"/>
  <c r="A100" i="4"/>
  <c r="B100" i="4"/>
  <c r="A101" i="4"/>
  <c r="B101" i="4"/>
  <c r="A102" i="4"/>
  <c r="B102" i="4"/>
  <c r="A103" i="4"/>
  <c r="B103" i="4"/>
  <c r="A104" i="4"/>
  <c r="B104" i="4"/>
  <c r="A105" i="4"/>
  <c r="B105" i="4"/>
  <c r="A106" i="4"/>
  <c r="B106" i="4"/>
  <c r="A107" i="4"/>
  <c r="B107" i="4"/>
  <c r="A108" i="4"/>
  <c r="B108" i="4"/>
  <c r="A109" i="4"/>
  <c r="B109" i="4"/>
  <c r="A110" i="4"/>
  <c r="B110" i="4"/>
  <c r="A111" i="4"/>
  <c r="B111" i="4"/>
  <c r="A112" i="4"/>
  <c r="B112" i="4"/>
  <c r="A113" i="4"/>
  <c r="B113" i="4"/>
  <c r="A114" i="4"/>
  <c r="B114" i="4"/>
  <c r="A115" i="4"/>
  <c r="B115" i="4"/>
  <c r="A116" i="4"/>
  <c r="B116" i="4"/>
  <c r="A117" i="4"/>
  <c r="B117" i="4"/>
  <c r="A118" i="4"/>
  <c r="B118" i="4"/>
  <c r="A119" i="4"/>
  <c r="B119" i="4"/>
  <c r="A120" i="4"/>
  <c r="B120" i="4"/>
  <c r="A121" i="4"/>
  <c r="B121" i="4"/>
  <c r="A122" i="4"/>
  <c r="B122" i="4"/>
  <c r="A123" i="4"/>
  <c r="B123" i="4"/>
  <c r="A124" i="4"/>
  <c r="B124" i="4"/>
  <c r="A125" i="4"/>
  <c r="B125" i="4"/>
  <c r="A126" i="4"/>
  <c r="B126" i="4"/>
  <c r="A127" i="4"/>
  <c r="B127" i="4"/>
  <c r="O13" i="4"/>
  <c r="O15" i="4"/>
  <c r="O17" i="4"/>
  <c r="O18" i="4"/>
  <c r="O20" i="4"/>
  <c r="O21" i="4"/>
  <c r="O24" i="4"/>
  <c r="O25" i="4"/>
  <c r="O27" i="4"/>
  <c r="O30" i="4"/>
  <c r="O31" i="4"/>
  <c r="O35" i="4"/>
  <c r="O36" i="4"/>
  <c r="O38" i="4"/>
  <c r="O41" i="4"/>
  <c r="O44" i="4"/>
  <c r="O46" i="4"/>
  <c r="O48" i="4"/>
  <c r="O49" i="4"/>
  <c r="O51" i="4"/>
  <c r="O55" i="4"/>
  <c r="O58" i="4"/>
  <c r="O59" i="4"/>
  <c r="O60" i="4"/>
  <c r="O63" i="4"/>
  <c r="O65" i="4"/>
  <c r="O67" i="4"/>
  <c r="O69" i="4"/>
  <c r="O71" i="4"/>
  <c r="O73" i="4"/>
  <c r="L74" i="4"/>
  <c r="N74" i="4"/>
  <c r="O74" i="4"/>
  <c r="L75" i="4"/>
  <c r="N75" i="4"/>
  <c r="O75" i="4"/>
  <c r="L76" i="4"/>
  <c r="N76" i="4"/>
  <c r="O76" i="4"/>
  <c r="L77" i="4"/>
  <c r="N77" i="4"/>
  <c r="O77" i="4"/>
  <c r="L78" i="4"/>
  <c r="N78" i="4"/>
  <c r="O78" i="4"/>
  <c r="L79" i="4"/>
  <c r="N79" i="4"/>
  <c r="O79" i="4"/>
  <c r="L80" i="4"/>
  <c r="N80" i="4"/>
  <c r="O80" i="4"/>
  <c r="L81" i="4"/>
  <c r="N81" i="4"/>
  <c r="O81" i="4"/>
  <c r="L82" i="4"/>
  <c r="N82" i="4"/>
  <c r="O82" i="4"/>
  <c r="L83" i="4"/>
  <c r="N83" i="4"/>
  <c r="O83" i="4"/>
  <c r="L84" i="4"/>
  <c r="N84" i="4"/>
  <c r="O84" i="4"/>
  <c r="L85" i="4"/>
  <c r="N85" i="4"/>
  <c r="O85" i="4"/>
  <c r="L86" i="4"/>
  <c r="N86" i="4"/>
  <c r="O86" i="4"/>
  <c r="L87" i="4"/>
  <c r="N87" i="4"/>
  <c r="O87" i="4"/>
  <c r="L88" i="4"/>
  <c r="N88" i="4"/>
  <c r="O88" i="4"/>
  <c r="L89" i="4"/>
  <c r="N89" i="4"/>
  <c r="O89" i="4"/>
  <c r="L90" i="4"/>
  <c r="N90" i="4"/>
  <c r="O90" i="4"/>
  <c r="L91" i="4"/>
  <c r="N91" i="4"/>
  <c r="O91" i="4"/>
  <c r="L92" i="4"/>
  <c r="N92" i="4"/>
  <c r="O92" i="4"/>
  <c r="L93" i="4"/>
  <c r="N93" i="4"/>
  <c r="O93" i="4"/>
  <c r="L94" i="4"/>
  <c r="N94" i="4"/>
  <c r="O94" i="4"/>
  <c r="L95" i="4"/>
  <c r="N95" i="4"/>
  <c r="O95" i="4"/>
  <c r="L96" i="4"/>
  <c r="N96" i="4"/>
  <c r="O96" i="4"/>
  <c r="L97" i="4"/>
  <c r="N97" i="4"/>
  <c r="O97" i="4"/>
  <c r="L98" i="4"/>
  <c r="N98" i="4"/>
  <c r="O98" i="4"/>
  <c r="L99" i="4"/>
  <c r="N99" i="4"/>
  <c r="O99" i="4"/>
  <c r="L100" i="4"/>
  <c r="N100" i="4"/>
  <c r="O100" i="4"/>
  <c r="L101" i="4"/>
  <c r="N101" i="4"/>
  <c r="O101" i="4"/>
  <c r="L102" i="4"/>
  <c r="N102" i="4"/>
  <c r="O102" i="4"/>
  <c r="L103" i="4"/>
  <c r="N103" i="4"/>
  <c r="O103" i="4"/>
  <c r="L104" i="4"/>
  <c r="N104" i="4"/>
  <c r="O104" i="4"/>
  <c r="L105" i="4"/>
  <c r="N105" i="4"/>
  <c r="O105" i="4"/>
  <c r="L106" i="4"/>
  <c r="N106" i="4"/>
  <c r="O106" i="4"/>
  <c r="L107" i="4"/>
  <c r="N107" i="4"/>
  <c r="O107" i="4"/>
  <c r="L108" i="4"/>
  <c r="N108" i="4"/>
  <c r="O108" i="4"/>
  <c r="L109" i="4"/>
  <c r="N109" i="4"/>
  <c r="O109" i="4"/>
  <c r="L110" i="4"/>
  <c r="N110" i="4"/>
  <c r="O110" i="4"/>
  <c r="L111" i="4"/>
  <c r="N111" i="4"/>
  <c r="O111" i="4"/>
  <c r="L112" i="4"/>
  <c r="N112" i="4"/>
  <c r="O112" i="4"/>
  <c r="L113" i="4"/>
  <c r="N113" i="4"/>
  <c r="O113" i="4"/>
  <c r="L114" i="4"/>
  <c r="N114" i="4"/>
  <c r="O114" i="4"/>
  <c r="L115" i="4"/>
  <c r="N115" i="4"/>
  <c r="O115" i="4"/>
  <c r="L116" i="4"/>
  <c r="N116" i="4"/>
  <c r="O116" i="4"/>
  <c r="L117" i="4"/>
  <c r="N117" i="4"/>
  <c r="O117" i="4"/>
  <c r="L118" i="4"/>
  <c r="N118" i="4"/>
  <c r="O118" i="4"/>
  <c r="L119" i="4"/>
  <c r="N119" i="4"/>
  <c r="O119" i="4"/>
  <c r="L120" i="4"/>
  <c r="N120" i="4"/>
  <c r="O120" i="4"/>
  <c r="L121" i="4"/>
  <c r="N121" i="4"/>
  <c r="O121" i="4"/>
  <c r="L122" i="4"/>
  <c r="N122" i="4"/>
  <c r="O122" i="4"/>
  <c r="L123" i="4"/>
  <c r="N123" i="4"/>
  <c r="O123" i="4"/>
  <c r="L124" i="4"/>
  <c r="N124" i="4"/>
  <c r="O124" i="4"/>
  <c r="L125" i="4"/>
  <c r="N125" i="4"/>
  <c r="O125" i="4"/>
  <c r="L126" i="4"/>
  <c r="N126" i="4"/>
  <c r="O126" i="4"/>
  <c r="B11" i="4"/>
  <c r="D7" i="14" s="1"/>
  <c r="L11" i="4"/>
  <c r="F7" i="14" s="1"/>
  <c r="C8" i="14"/>
  <c r="C9" i="14"/>
  <c r="C10" i="14"/>
  <c r="C11" i="14"/>
  <c r="C12" i="14"/>
  <c r="C13" i="14"/>
  <c r="C14" i="14"/>
  <c r="C15" i="14"/>
  <c r="C16" i="14"/>
  <c r="C17" i="14"/>
  <c r="C18" i="14"/>
  <c r="C19" i="14"/>
  <c r="C20" i="14"/>
  <c r="C21" i="14"/>
  <c r="C22" i="14"/>
  <c r="C23" i="14"/>
  <c r="C24" i="14"/>
  <c r="C25" i="14"/>
  <c r="C26" i="14"/>
  <c r="C27" i="14"/>
  <c r="C33" i="14"/>
  <c r="C34" i="14"/>
  <c r="C35" i="14"/>
  <c r="C36" i="14"/>
  <c r="C37" i="14"/>
  <c r="AC6" i="15"/>
  <c r="AC7" i="15"/>
  <c r="AC8" i="15"/>
  <c r="AC9" i="15"/>
  <c r="AC13" i="15"/>
  <c r="AC14" i="15"/>
  <c r="AC15" i="15"/>
  <c r="AC16" i="15"/>
  <c r="AC20" i="15"/>
  <c r="AC21" i="15"/>
  <c r="AC22" i="15"/>
  <c r="AC23" i="15"/>
  <c r="AC27" i="15"/>
  <c r="AC28" i="15"/>
  <c r="AC29" i="15"/>
  <c r="AC30" i="15"/>
  <c r="T6" i="15"/>
  <c r="T7" i="15"/>
  <c r="T8" i="15"/>
  <c r="T9" i="15"/>
  <c r="T13" i="15"/>
  <c r="T14" i="15"/>
  <c r="T15" i="15"/>
  <c r="T16" i="15"/>
  <c r="T20" i="15"/>
  <c r="T21" i="15"/>
  <c r="T22" i="15"/>
  <c r="T23" i="15"/>
  <c r="T27" i="15"/>
  <c r="T28" i="15"/>
  <c r="T29" i="15"/>
  <c r="T30" i="15"/>
  <c r="K6" i="15"/>
  <c r="K7" i="15"/>
  <c r="K8" i="15"/>
  <c r="K9" i="15"/>
  <c r="K13" i="15"/>
  <c r="K14" i="15"/>
  <c r="K15" i="15"/>
  <c r="K16" i="15"/>
  <c r="K20" i="15"/>
  <c r="K21" i="15"/>
  <c r="K22" i="15"/>
  <c r="K23" i="15"/>
  <c r="K27" i="15"/>
  <c r="K28" i="15"/>
  <c r="K29" i="15"/>
  <c r="K30" i="15"/>
  <c r="AC34" i="15"/>
  <c r="AC35" i="15"/>
  <c r="AC36" i="15"/>
  <c r="AC37" i="15"/>
  <c r="T34" i="15"/>
  <c r="T35" i="15"/>
  <c r="T36" i="15"/>
  <c r="T37" i="15"/>
  <c r="U33" i="15"/>
  <c r="L34" i="15"/>
  <c r="L35" i="15"/>
  <c r="L36" i="15"/>
  <c r="L37" i="15"/>
  <c r="M41" i="1"/>
  <c r="M42" i="1"/>
  <c r="L41" i="1"/>
  <c r="L42" i="1"/>
  <c r="J41" i="1"/>
  <c r="J42" i="1"/>
  <c r="M40" i="1"/>
  <c r="L40" i="1"/>
  <c r="N40" i="1" s="1"/>
  <c r="J40" i="1"/>
  <c r="M39" i="1"/>
  <c r="L39" i="1"/>
  <c r="J38" i="1"/>
  <c r="L38" i="1"/>
  <c r="M38" i="1"/>
  <c r="J37" i="1"/>
  <c r="L37" i="1"/>
  <c r="N37" i="1" s="1"/>
  <c r="M37" i="1"/>
  <c r="J36" i="1"/>
  <c r="L36" i="1"/>
  <c r="N36" i="1" s="1"/>
  <c r="M36" i="1"/>
  <c r="M34" i="1"/>
  <c r="M35" i="1"/>
  <c r="J23" i="1"/>
  <c r="L23" i="1"/>
  <c r="N23" i="1" s="1"/>
  <c r="M23" i="1"/>
  <c r="C30" i="18"/>
  <c r="C18" i="18"/>
  <c r="C20" i="18"/>
  <c r="C27" i="18"/>
  <c r="C32" i="18"/>
  <c r="M33" i="1"/>
  <c r="L31" i="1"/>
  <c r="L33" i="1"/>
  <c r="L34" i="1"/>
  <c r="L35" i="1"/>
  <c r="L25" i="1"/>
  <c r="L26" i="1"/>
  <c r="L27" i="1"/>
  <c r="L28" i="1"/>
  <c r="L29" i="1"/>
  <c r="L30" i="1"/>
  <c r="N30" i="1" s="1"/>
  <c r="Q30" i="15" s="1"/>
  <c r="M26" i="1"/>
  <c r="M27" i="1"/>
  <c r="M28" i="1"/>
  <c r="M29" i="1"/>
  <c r="M30" i="1"/>
  <c r="M31" i="1"/>
  <c r="J28" i="1"/>
  <c r="J29" i="1"/>
  <c r="J30" i="1"/>
  <c r="J31" i="1"/>
  <c r="J33" i="1"/>
  <c r="J34" i="1"/>
  <c r="J35" i="1"/>
  <c r="N35" i="1" s="1"/>
  <c r="J39" i="1"/>
  <c r="J25" i="1"/>
  <c r="J26" i="1"/>
  <c r="J27" i="1"/>
  <c r="M25" i="1"/>
  <c r="J24" i="1"/>
  <c r="L24" i="1"/>
  <c r="M24" i="1"/>
  <c r="M21" i="1"/>
  <c r="L21" i="1"/>
  <c r="J21" i="1"/>
  <c r="N21" i="1" s="1"/>
  <c r="C17" i="18"/>
  <c r="C15" i="18"/>
  <c r="I11" i="18"/>
  <c r="C13" i="18"/>
  <c r="H11" i="18"/>
  <c r="G11" i="18"/>
  <c r="F11" i="18"/>
  <c r="D11" i="18"/>
  <c r="C11" i="18"/>
  <c r="B11" i="18"/>
  <c r="N11" i="4"/>
  <c r="G7" i="14" s="1"/>
  <c r="L12" i="1"/>
  <c r="N12" i="1" s="1"/>
  <c r="L13" i="1"/>
  <c r="L14" i="1"/>
  <c r="N14" i="1" s="1"/>
  <c r="L15" i="1"/>
  <c r="L16" i="1"/>
  <c r="L17" i="1"/>
  <c r="L18" i="1"/>
  <c r="L19" i="1"/>
  <c r="L20" i="1"/>
  <c r="L22" i="1"/>
  <c r="J12" i="1"/>
  <c r="J13" i="1"/>
  <c r="J14" i="1"/>
  <c r="J15" i="1"/>
  <c r="J16" i="1"/>
  <c r="N16" i="1" s="1"/>
  <c r="O19" i="15" s="1"/>
  <c r="J17" i="1"/>
  <c r="J18" i="1"/>
  <c r="J19" i="1"/>
  <c r="J20" i="1"/>
  <c r="J22" i="1"/>
  <c r="J11" i="1"/>
  <c r="L11" i="1"/>
  <c r="N11" i="1" s="1"/>
  <c r="N26" i="15" s="1"/>
  <c r="C7" i="14"/>
  <c r="J10" i="16"/>
  <c r="F10" i="16"/>
  <c r="L10" i="15"/>
  <c r="I10" i="15"/>
  <c r="F10" i="15"/>
  <c r="L9" i="15"/>
  <c r="L7" i="15"/>
  <c r="L6" i="15"/>
  <c r="O11" i="4"/>
  <c r="M22" i="1"/>
  <c r="M20" i="1"/>
  <c r="M19" i="1"/>
  <c r="M18" i="1"/>
  <c r="M17" i="1"/>
  <c r="M16" i="1"/>
  <c r="M15" i="1"/>
  <c r="M14" i="1"/>
  <c r="M13" i="1"/>
  <c r="M12" i="1"/>
  <c r="M11" i="1"/>
  <c r="H5" i="8"/>
  <c r="I5" i="8" s="1"/>
  <c r="H6" i="8"/>
  <c r="H7" i="8"/>
  <c r="I7" i="8" s="1"/>
  <c r="H8" i="8"/>
  <c r="J8" i="8" s="1"/>
  <c r="K8" i="8" s="1"/>
  <c r="L8" i="8" s="1"/>
  <c r="H9" i="8"/>
  <c r="J9" i="8" s="1"/>
  <c r="K9" i="8" s="1"/>
  <c r="H10" i="8"/>
  <c r="J10" i="8" s="1"/>
  <c r="K10" i="8" s="1"/>
  <c r="L10" i="8" s="1"/>
  <c r="H11" i="8"/>
  <c r="I11" i="8" s="1"/>
  <c r="H12" i="8"/>
  <c r="I12" i="8" s="1"/>
  <c r="H13" i="8"/>
  <c r="I13" i="8"/>
  <c r="H14" i="8"/>
  <c r="I14" i="8" s="1"/>
  <c r="H15" i="8"/>
  <c r="J15" i="8" s="1"/>
  <c r="K15" i="8" s="1"/>
  <c r="L15" i="8" s="1"/>
  <c r="H16" i="8"/>
  <c r="H17" i="8"/>
  <c r="J17" i="8" s="1"/>
  <c r="H18" i="8"/>
  <c r="I18" i="8" s="1"/>
  <c r="H19" i="8"/>
  <c r="C11" i="4"/>
  <c r="Q11" i="4" s="1"/>
  <c r="L9" i="8"/>
  <c r="J7" i="8"/>
  <c r="K7" i="8" s="1"/>
  <c r="L7" i="8" s="1"/>
  <c r="I15" i="8"/>
  <c r="N32" i="1"/>
  <c r="AA6" i="15" s="1"/>
  <c r="I10" i="8"/>
  <c r="N13" i="1"/>
  <c r="E21" i="15" s="1"/>
  <c r="F30" i="14"/>
  <c r="N20" i="14"/>
  <c r="O22" i="16" s="1"/>
  <c r="N28" i="1"/>
  <c r="Q7" i="15" s="1"/>
  <c r="Z30" i="15"/>
  <c r="N27" i="14"/>
  <c r="Q33" i="16" s="1"/>
  <c r="F12" i="15"/>
  <c r="N24" i="14"/>
  <c r="P28" i="16" s="1"/>
  <c r="I6" i="8"/>
  <c r="J6" i="8"/>
  <c r="K6" i="8" s="1"/>
  <c r="L6" i="8" s="1"/>
  <c r="W19" i="15"/>
  <c r="X14" i="16"/>
  <c r="P14" i="16"/>
  <c r="X35" i="16"/>
  <c r="E33" i="15"/>
  <c r="N10" i="14"/>
  <c r="N23" i="14"/>
  <c r="H21" i="15"/>
  <c r="N9" i="14"/>
  <c r="M28" i="16" s="1"/>
  <c r="H28" i="15"/>
  <c r="N26" i="14"/>
  <c r="E30" i="16"/>
  <c r="U37" i="16"/>
  <c r="K17" i="8"/>
  <c r="L17" i="8" s="1"/>
  <c r="I17" i="8"/>
  <c r="Z37" i="15"/>
  <c r="N8" i="14"/>
  <c r="E34" i="16" s="1"/>
  <c r="N42" i="1"/>
  <c r="AC33" i="15" s="1"/>
  <c r="N16" i="14"/>
  <c r="F16" i="16" s="1"/>
  <c r="I9" i="8"/>
  <c r="N17" i="1"/>
  <c r="X20" i="15" s="1"/>
  <c r="N39" i="1"/>
  <c r="J14" i="15" s="1"/>
  <c r="N19" i="14"/>
  <c r="G7" i="16" s="1"/>
  <c r="P37" i="16"/>
  <c r="P23" i="16"/>
  <c r="P16" i="16"/>
  <c r="H30" i="16"/>
  <c r="H9" i="16"/>
  <c r="E35" i="16"/>
  <c r="M7" i="16"/>
  <c r="E21" i="16"/>
  <c r="U14" i="16"/>
  <c r="U13" i="16"/>
  <c r="AB35" i="15"/>
  <c r="N23" i="16"/>
  <c r="X34" i="15"/>
  <c r="X27" i="15"/>
  <c r="F27" i="15"/>
  <c r="F20" i="15"/>
  <c r="O13" i="15"/>
  <c r="X13" i="15"/>
  <c r="O6" i="15"/>
  <c r="O34" i="15"/>
  <c r="F6" i="15"/>
  <c r="W28" i="16"/>
  <c r="W21" i="16"/>
  <c r="O28" i="16"/>
  <c r="G14" i="16"/>
  <c r="O7" i="16"/>
  <c r="G21" i="16"/>
  <c r="M8" i="16"/>
  <c r="E22" i="16"/>
  <c r="E15" i="16"/>
  <c r="U15" i="16"/>
  <c r="E8" i="16"/>
  <c r="M15" i="16"/>
  <c r="M27" i="16"/>
  <c r="M34" i="16"/>
  <c r="T19" i="15"/>
  <c r="J5" i="8"/>
  <c r="K5" i="8" s="1"/>
  <c r="L5" i="8" s="1"/>
  <c r="Z35" i="15"/>
  <c r="J13" i="8"/>
  <c r="K13" i="8" s="1"/>
  <c r="L13" i="8" s="1"/>
  <c r="Z9" i="15"/>
  <c r="N22" i="14"/>
  <c r="H12" i="16" s="1"/>
  <c r="N17" i="14"/>
  <c r="N14" i="14"/>
  <c r="N35" i="16" s="1"/>
  <c r="Z7" i="15"/>
  <c r="N35" i="14"/>
  <c r="R15" i="16" s="1"/>
  <c r="G30" i="14"/>
  <c r="N30" i="14" s="1"/>
  <c r="Q8" i="16" s="1"/>
  <c r="G29" i="14"/>
  <c r="N29" i="14" s="1"/>
  <c r="N21" i="14"/>
  <c r="O37" i="16" s="1"/>
  <c r="N13" i="14"/>
  <c r="N20" i="16" s="1"/>
  <c r="Q14" i="15"/>
  <c r="Y33" i="15"/>
  <c r="H14" i="15"/>
  <c r="J11" i="8"/>
  <c r="K11" i="8" s="1"/>
  <c r="L11" i="8" s="1"/>
  <c r="N33" i="1"/>
  <c r="N34" i="14"/>
  <c r="R35" i="16" s="1"/>
  <c r="N32" i="14"/>
  <c r="J33" i="16" s="1"/>
  <c r="N18" i="14"/>
  <c r="W20" i="16" s="1"/>
  <c r="N36" i="14"/>
  <c r="N25" i="14"/>
  <c r="AA7" i="15"/>
  <c r="Y8" i="16"/>
  <c r="Q29" i="16"/>
  <c r="N7" i="16"/>
  <c r="V7" i="16"/>
  <c r="Z5" i="16"/>
  <c r="R12" i="16"/>
  <c r="J5" i="16"/>
  <c r="X36" i="16"/>
  <c r="P36" i="16"/>
  <c r="H29" i="16"/>
  <c r="J35" i="16"/>
  <c r="R14" i="16"/>
  <c r="J21" i="16"/>
  <c r="V13" i="16"/>
  <c r="Z36" i="16"/>
  <c r="Z37" i="16"/>
  <c r="J37" i="16"/>
  <c r="O9" i="16"/>
  <c r="W16" i="16"/>
  <c r="G23" i="16"/>
  <c r="W30" i="16"/>
  <c r="G9" i="16"/>
  <c r="O16" i="16"/>
  <c r="G37" i="16"/>
  <c r="W23" i="16"/>
  <c r="O23" i="16"/>
  <c r="P33" i="16"/>
  <c r="H26" i="16"/>
  <c r="P19" i="16"/>
  <c r="P26" i="16"/>
  <c r="O6" i="16"/>
  <c r="G6" i="16"/>
  <c r="O20" i="16"/>
  <c r="W6" i="16"/>
  <c r="G20" i="16"/>
  <c r="W13" i="16"/>
  <c r="E15" i="15" l="1"/>
  <c r="N15" i="15"/>
  <c r="W15" i="15"/>
  <c r="W22" i="15"/>
  <c r="N8" i="15"/>
  <c r="N29" i="15"/>
  <c r="E22" i="15"/>
  <c r="N36" i="15"/>
  <c r="N22" i="15"/>
  <c r="E29" i="15"/>
  <c r="W29" i="15"/>
  <c r="W8" i="15"/>
  <c r="E8" i="15"/>
  <c r="E36" i="15"/>
  <c r="W36" i="15"/>
  <c r="G21" i="15"/>
  <c r="G34" i="15"/>
  <c r="G28" i="15"/>
  <c r="P21" i="15"/>
  <c r="P14" i="15"/>
  <c r="P7" i="15"/>
  <c r="Y7" i="15"/>
  <c r="P35" i="15"/>
  <c r="Y21" i="15"/>
  <c r="G7" i="15"/>
  <c r="Y35" i="15"/>
  <c r="Y28" i="15"/>
  <c r="Y14" i="15"/>
  <c r="H35" i="15"/>
  <c r="G14" i="15"/>
  <c r="S12" i="15"/>
  <c r="J19" i="15"/>
  <c r="J5" i="15"/>
  <c r="AB29" i="15"/>
  <c r="S15" i="15"/>
  <c r="J15" i="15"/>
  <c r="AB15" i="15"/>
  <c r="AB8" i="15"/>
  <c r="K36" i="15"/>
  <c r="J8" i="15"/>
  <c r="S8" i="15"/>
  <c r="S22" i="15"/>
  <c r="AA29" i="15"/>
  <c r="R22" i="15"/>
  <c r="AA16" i="15"/>
  <c r="R9" i="15"/>
  <c r="I16" i="15"/>
  <c r="I9" i="15"/>
  <c r="R37" i="15"/>
  <c r="R23" i="15"/>
  <c r="AA30" i="15"/>
  <c r="R16" i="15"/>
  <c r="AB5" i="15"/>
  <c r="AA23" i="15"/>
  <c r="R30" i="15"/>
  <c r="I30" i="15"/>
  <c r="I23" i="15"/>
  <c r="J37" i="15"/>
  <c r="AA37" i="15"/>
  <c r="Q7" i="16"/>
  <c r="Y28" i="16"/>
  <c r="I35" i="16"/>
  <c r="N20" i="15"/>
  <c r="W34" i="15"/>
  <c r="E34" i="15"/>
  <c r="W13" i="15"/>
  <c r="E13" i="15"/>
  <c r="N13" i="15"/>
  <c r="E6" i="15"/>
  <c r="N27" i="15"/>
  <c r="E27" i="15"/>
  <c r="W6" i="15"/>
  <c r="W20" i="15"/>
  <c r="N6" i="15"/>
  <c r="N34" i="15"/>
  <c r="W27" i="15"/>
  <c r="G12" i="15"/>
  <c r="Y12" i="15"/>
  <c r="P26" i="15"/>
  <c r="P5" i="15"/>
  <c r="G5" i="15"/>
  <c r="G26" i="15"/>
  <c r="P33" i="15"/>
  <c r="Q35" i="16"/>
  <c r="J9" i="16"/>
  <c r="R37" i="16"/>
  <c r="R16" i="16"/>
  <c r="R30" i="16"/>
  <c r="AA34" i="15"/>
  <c r="I6" i="15"/>
  <c r="AA20" i="15"/>
  <c r="R34" i="15"/>
  <c r="R6" i="15"/>
  <c r="AA27" i="15"/>
  <c r="Q37" i="15"/>
  <c r="H9" i="15"/>
  <c r="F19" i="15"/>
  <c r="X21" i="16"/>
  <c r="O12" i="15"/>
  <c r="Z16" i="15"/>
  <c r="H30" i="15"/>
  <c r="N18" i="1"/>
  <c r="N31" i="1"/>
  <c r="Z26" i="16"/>
  <c r="R26" i="16"/>
  <c r="N28" i="16"/>
  <c r="V28" i="16"/>
  <c r="S14" i="15"/>
  <c r="U7" i="16"/>
  <c r="E14" i="16"/>
  <c r="Q16" i="15"/>
  <c r="H23" i="15"/>
  <c r="J18" i="8"/>
  <c r="K18" i="8" s="1"/>
  <c r="L18" i="8" s="1"/>
  <c r="X26" i="15"/>
  <c r="I37" i="15"/>
  <c r="N20" i="1"/>
  <c r="N15" i="14"/>
  <c r="F7" i="16"/>
  <c r="F21" i="16"/>
  <c r="G13" i="16"/>
  <c r="O34" i="16"/>
  <c r="W9" i="16"/>
  <c r="W37" i="16"/>
  <c r="R5" i="16"/>
  <c r="V14" i="16"/>
  <c r="V35" i="16"/>
  <c r="Q23" i="15"/>
  <c r="Q9" i="15"/>
  <c r="X19" i="15"/>
  <c r="F5" i="15"/>
  <c r="Q28" i="15"/>
  <c r="N24" i="1"/>
  <c r="W27" i="16"/>
  <c r="V6" i="16"/>
  <c r="F34" i="16"/>
  <c r="O30" i="16"/>
  <c r="G30" i="16"/>
  <c r="G16" i="16"/>
  <c r="X12" i="16"/>
  <c r="P12" i="16"/>
  <c r="E6" i="16"/>
  <c r="W35" i="16"/>
  <c r="G35" i="16"/>
  <c r="O35" i="16"/>
  <c r="O21" i="16"/>
  <c r="E28" i="16"/>
  <c r="M21" i="16"/>
  <c r="M35" i="16"/>
  <c r="U21" i="16"/>
  <c r="H14" i="16"/>
  <c r="H35" i="16"/>
  <c r="X7" i="16"/>
  <c r="J19" i="8"/>
  <c r="K19" i="8" s="1"/>
  <c r="L19" i="8" s="1"/>
  <c r="I19" i="8"/>
  <c r="G33" i="16"/>
  <c r="G5" i="16"/>
  <c r="V34" i="16"/>
  <c r="N13" i="16"/>
  <c r="Z30" i="16"/>
  <c r="Z23" i="16"/>
  <c r="F6" i="16"/>
  <c r="W34" i="16"/>
  <c r="O27" i="16"/>
  <c r="G27" i="16"/>
  <c r="F34" i="15"/>
  <c r="F13" i="15"/>
  <c r="O20" i="15"/>
  <c r="O27" i="15"/>
  <c r="X6" i="15"/>
  <c r="X23" i="16"/>
  <c r="X16" i="16"/>
  <c r="P30" i="16"/>
  <c r="N34" i="16"/>
  <c r="N6" i="16"/>
  <c r="F13" i="16"/>
  <c r="G26" i="16"/>
  <c r="Q15" i="16"/>
  <c r="I15" i="16"/>
  <c r="P6" i="16"/>
  <c r="H34" i="16"/>
  <c r="R29" i="15"/>
  <c r="R8" i="15"/>
  <c r="I8" i="15"/>
  <c r="I15" i="15"/>
  <c r="O26" i="16"/>
  <c r="N27" i="16"/>
  <c r="O13" i="16"/>
  <c r="O5" i="16"/>
  <c r="F20" i="16"/>
  <c r="Q22" i="16"/>
  <c r="P12" i="15"/>
  <c r="H33" i="15"/>
  <c r="Y19" i="15"/>
  <c r="Y5" i="15"/>
  <c r="P19" i="15"/>
  <c r="F27" i="16"/>
  <c r="G34" i="16"/>
  <c r="W19" i="16"/>
  <c r="V20" i="16"/>
  <c r="I29" i="16"/>
  <c r="R13" i="15"/>
  <c r="R27" i="15"/>
  <c r="AA13" i="15"/>
  <c r="I13" i="15"/>
  <c r="R20" i="15"/>
  <c r="AB22" i="15"/>
  <c r="S36" i="15"/>
  <c r="AB36" i="15"/>
  <c r="J29" i="15"/>
  <c r="G12" i="16"/>
  <c r="V27" i="16"/>
  <c r="F14" i="16"/>
  <c r="F35" i="16"/>
  <c r="V21" i="16"/>
  <c r="F28" i="16"/>
  <c r="M20" i="16"/>
  <c r="E20" i="16"/>
  <c r="U27" i="16"/>
  <c r="U8" i="16"/>
  <c r="U36" i="16"/>
  <c r="M36" i="16"/>
  <c r="M22" i="16"/>
  <c r="U22" i="16"/>
  <c r="N34" i="1"/>
  <c r="N41" i="1"/>
  <c r="AB30" i="15" s="1"/>
  <c r="N7" i="14"/>
  <c r="U26" i="16" s="1"/>
  <c r="R33" i="16"/>
  <c r="F14" i="15"/>
  <c r="S26" i="15"/>
  <c r="F28" i="15"/>
  <c r="Q21" i="15"/>
  <c r="P28" i="15"/>
  <c r="AA12" i="15"/>
  <c r="R33" i="15"/>
  <c r="O23" i="15"/>
  <c r="E20" i="15"/>
  <c r="N26" i="1"/>
  <c r="H5" i="15" s="1"/>
  <c r="N33" i="14"/>
  <c r="R20" i="16" s="1"/>
  <c r="AB14" i="15"/>
  <c r="S7" i="15"/>
  <c r="AC5" i="15"/>
  <c r="T5" i="15"/>
  <c r="R12" i="15"/>
  <c r="I26" i="15"/>
  <c r="I12" i="15"/>
  <c r="I5" i="15"/>
  <c r="J33" i="15"/>
  <c r="AA33" i="15"/>
  <c r="N31" i="14"/>
  <c r="Z7" i="16"/>
  <c r="Z19" i="16"/>
  <c r="Z33" i="16"/>
  <c r="Z12" i="16"/>
  <c r="Y33" i="16"/>
  <c r="X9" i="15"/>
  <c r="O30" i="15"/>
  <c r="O9" i="15"/>
  <c r="F30" i="15"/>
  <c r="J35" i="15"/>
  <c r="I7" i="15"/>
  <c r="I28" i="15"/>
  <c r="I14" i="15"/>
  <c r="U28" i="16"/>
  <c r="U35" i="16"/>
  <c r="M14" i="16"/>
  <c r="E7" i="16"/>
  <c r="E29" i="16"/>
  <c r="U29" i="16"/>
  <c r="M29" i="16"/>
  <c r="E36" i="16"/>
  <c r="Z26" i="15"/>
  <c r="H12" i="15"/>
  <c r="H19" i="15"/>
  <c r="Z12" i="15"/>
  <c r="AB37" i="15"/>
  <c r="S37" i="15"/>
  <c r="S16" i="15"/>
  <c r="S23" i="15"/>
  <c r="J16" i="15"/>
  <c r="AB9" i="15"/>
  <c r="S30" i="15"/>
  <c r="J30" i="15"/>
  <c r="J13" i="16"/>
  <c r="G28" i="16"/>
  <c r="W14" i="16"/>
  <c r="O14" i="16"/>
  <c r="W7" i="16"/>
  <c r="Q19" i="16"/>
  <c r="Y19" i="16"/>
  <c r="Y5" i="16"/>
  <c r="Q12" i="16"/>
  <c r="Q5" i="16"/>
  <c r="P36" i="15"/>
  <c r="Y36" i="15"/>
  <c r="M19" i="16"/>
  <c r="M33" i="16"/>
  <c r="E12" i="16"/>
  <c r="F15" i="16"/>
  <c r="V22" i="16"/>
  <c r="V15" i="16"/>
  <c r="F22" i="16"/>
  <c r="F36" i="16"/>
  <c r="N8" i="16"/>
  <c r="J14" i="8"/>
  <c r="K14" i="8" s="1"/>
  <c r="L14" i="8" s="1"/>
  <c r="J12" i="8"/>
  <c r="K12" i="8" s="1"/>
  <c r="L12" i="8" s="1"/>
  <c r="I8" i="8"/>
  <c r="N22" i="1"/>
  <c r="N28" i="14"/>
  <c r="N15" i="1"/>
  <c r="N29" i="1"/>
  <c r="N38" i="1"/>
  <c r="Z29" i="16"/>
  <c r="Z15" i="16"/>
  <c r="R8" i="16"/>
  <c r="J36" i="16"/>
  <c r="Z8" i="16"/>
  <c r="R22" i="16"/>
  <c r="R36" i="16"/>
  <c r="J15" i="16"/>
  <c r="I16" i="8"/>
  <c r="J16" i="8"/>
  <c r="K16" i="8" s="1"/>
  <c r="L16" i="8" s="1"/>
  <c r="H36" i="16"/>
  <c r="H15" i="16"/>
  <c r="X8" i="16"/>
  <c r="X15" i="16"/>
  <c r="X29" i="16"/>
  <c r="P15" i="16"/>
  <c r="P22" i="16"/>
  <c r="H8" i="16"/>
  <c r="Y21" i="16"/>
  <c r="I14" i="16"/>
  <c r="I28" i="16"/>
  <c r="Y35" i="16"/>
  <c r="I7" i="16"/>
  <c r="I21" i="16"/>
  <c r="Q28" i="16"/>
  <c r="G8" i="16"/>
  <c r="G15" i="16"/>
  <c r="G36" i="16"/>
  <c r="O15" i="16"/>
  <c r="O29" i="16"/>
  <c r="W8" i="16"/>
  <c r="W36" i="16"/>
  <c r="W15" i="16"/>
  <c r="G22" i="16"/>
  <c r="O8" i="16"/>
  <c r="W29" i="16"/>
  <c r="O36" i="16"/>
  <c r="G29" i="16"/>
  <c r="W22" i="16"/>
  <c r="E28" i="15"/>
  <c r="W21" i="15"/>
  <c r="N28" i="15"/>
  <c r="E7" i="15"/>
  <c r="W28" i="15"/>
  <c r="N14" i="15"/>
  <c r="E35" i="15"/>
  <c r="N35" i="15"/>
  <c r="E14" i="15"/>
  <c r="W35" i="15"/>
  <c r="W14" i="15"/>
  <c r="N7" i="15"/>
  <c r="N21" i="15"/>
  <c r="Q14" i="16"/>
  <c r="Y7" i="16"/>
  <c r="J8" i="16"/>
  <c r="R29" i="16"/>
  <c r="J7" i="16"/>
  <c r="P8" i="16"/>
  <c r="H22" i="16"/>
  <c r="R23" i="16"/>
  <c r="J23" i="16"/>
  <c r="R9" i="16"/>
  <c r="Z9" i="16"/>
  <c r="J30" i="16"/>
  <c r="J16" i="16"/>
  <c r="Z16" i="16"/>
  <c r="W12" i="16"/>
  <c r="W26" i="16"/>
  <c r="O33" i="16"/>
  <c r="W33" i="16"/>
  <c r="G19" i="16"/>
  <c r="O12" i="16"/>
  <c r="W5" i="16"/>
  <c r="O19" i="16"/>
  <c r="X6" i="16"/>
  <c r="H13" i="16"/>
  <c r="P20" i="16"/>
  <c r="H6" i="16"/>
  <c r="X27" i="16"/>
  <c r="H20" i="16"/>
  <c r="X20" i="16"/>
  <c r="P13" i="16"/>
  <c r="X13" i="16"/>
  <c r="P27" i="16"/>
  <c r="H27" i="16"/>
  <c r="P34" i="16"/>
  <c r="X34" i="16"/>
  <c r="Z22" i="16"/>
  <c r="J22" i="16"/>
  <c r="Z28" i="16"/>
  <c r="Z21" i="16"/>
  <c r="J28" i="16"/>
  <c r="R28" i="16"/>
  <c r="R7" i="16"/>
  <c r="J14" i="16"/>
  <c r="R21" i="16"/>
  <c r="V30" i="16"/>
  <c r="N9" i="16"/>
  <c r="F23" i="16"/>
  <c r="V37" i="16"/>
  <c r="F9" i="16"/>
  <c r="V23" i="16"/>
  <c r="N30" i="16"/>
  <c r="V9" i="16"/>
  <c r="V16" i="16"/>
  <c r="F30" i="16"/>
  <c r="F37" i="16"/>
  <c r="N16" i="16"/>
  <c r="Y14" i="16"/>
  <c r="Q21" i="16"/>
  <c r="J29" i="16"/>
  <c r="Z35" i="16"/>
  <c r="Z14" i="16"/>
  <c r="P29" i="16"/>
  <c r="X22" i="16"/>
  <c r="I23" i="16"/>
  <c r="Y29" i="16"/>
  <c r="I8" i="16"/>
  <c r="Y36" i="16"/>
  <c r="I36" i="16"/>
  <c r="Y15" i="16"/>
  <c r="Q36" i="16"/>
  <c r="Y22" i="16"/>
  <c r="X19" i="16"/>
  <c r="X5" i="16"/>
  <c r="H5" i="16"/>
  <c r="H33" i="16"/>
  <c r="X33" i="16"/>
  <c r="H19" i="16"/>
  <c r="X26" i="16"/>
  <c r="P5" i="16"/>
  <c r="N37" i="16"/>
  <c r="W7" i="15"/>
  <c r="AB26" i="15"/>
  <c r="S19" i="15"/>
  <c r="S33" i="15"/>
  <c r="J26" i="15"/>
  <c r="J12" i="15"/>
  <c r="AB33" i="15"/>
  <c r="AB12" i="15"/>
  <c r="S5" i="15"/>
  <c r="AB19" i="15"/>
  <c r="K33" i="15"/>
  <c r="W5" i="15"/>
  <c r="N19" i="15"/>
  <c r="E12" i="15"/>
  <c r="E26" i="15"/>
  <c r="E19" i="15"/>
  <c r="N33" i="15"/>
  <c r="W12" i="15"/>
  <c r="E5" i="15"/>
  <c r="I22" i="15"/>
  <c r="I29" i="15"/>
  <c r="P13" i="15"/>
  <c r="Y27" i="15"/>
  <c r="H34" i="15"/>
  <c r="I34" i="16"/>
  <c r="Y13" i="16"/>
  <c r="Y34" i="16"/>
  <c r="Y20" i="16"/>
  <c r="Q27" i="16"/>
  <c r="Q20" i="16"/>
  <c r="I13" i="16"/>
  <c r="U16" i="16"/>
  <c r="M9" i="16"/>
  <c r="E23" i="16"/>
  <c r="E9" i="16"/>
  <c r="U23" i="16"/>
  <c r="U30" i="16"/>
  <c r="U9" i="16"/>
  <c r="M30" i="16"/>
  <c r="R19" i="16"/>
  <c r="J26" i="16"/>
  <c r="J12" i="16"/>
  <c r="N14" i="16"/>
  <c r="N21" i="16"/>
  <c r="I27" i="15"/>
  <c r="J34" i="15"/>
  <c r="I20" i="15"/>
  <c r="Y27" i="16"/>
  <c r="AA36" i="15"/>
  <c r="AA22" i="15"/>
  <c r="AC26" i="15"/>
  <c r="Y20" i="15"/>
  <c r="Y13" i="15"/>
  <c r="U34" i="16"/>
  <c r="E16" i="16"/>
  <c r="H16" i="16"/>
  <c r="P9" i="16"/>
  <c r="X37" i="16"/>
  <c r="H37" i="16"/>
  <c r="X30" i="16"/>
  <c r="H23" i="16"/>
  <c r="X9" i="16"/>
  <c r="Q34" i="16"/>
  <c r="M23" i="16"/>
  <c r="X28" i="16"/>
  <c r="P7" i="16"/>
  <c r="H7" i="16"/>
  <c r="H21" i="16"/>
  <c r="H28" i="16"/>
  <c r="P35" i="16"/>
  <c r="P21" i="16"/>
  <c r="G6" i="15"/>
  <c r="M16" i="16"/>
  <c r="R15" i="15"/>
  <c r="X12" i="15"/>
  <c r="F33" i="15"/>
  <c r="O26" i="15"/>
  <c r="O5" i="15"/>
  <c r="X5" i="15"/>
  <c r="F26" i="15"/>
  <c r="O33" i="15"/>
  <c r="X33" i="15"/>
  <c r="S28" i="15"/>
  <c r="J21" i="15"/>
  <c r="J7" i="15"/>
  <c r="K35" i="15"/>
  <c r="J28" i="15"/>
  <c r="AB21" i="15"/>
  <c r="AB7" i="15"/>
  <c r="S35" i="15"/>
  <c r="T33" i="15"/>
  <c r="K26" i="15"/>
  <c r="K5" i="15"/>
  <c r="T26" i="15"/>
  <c r="L33" i="15"/>
  <c r="K19" i="15"/>
  <c r="AC19" i="15"/>
  <c r="J36" i="15"/>
  <c r="AA15" i="15"/>
  <c r="AA9" i="15"/>
  <c r="AC12" i="15"/>
  <c r="Y6" i="15"/>
  <c r="P27" i="15"/>
  <c r="G27" i="15"/>
  <c r="AB28" i="15"/>
  <c r="S21" i="15"/>
  <c r="T12" i="15"/>
  <c r="K12" i="15"/>
  <c r="U20" i="16"/>
  <c r="M6" i="16"/>
  <c r="E27" i="16"/>
  <c r="E13" i="16"/>
  <c r="M13" i="16"/>
  <c r="U6" i="16"/>
  <c r="E37" i="16"/>
  <c r="W26" i="15"/>
  <c r="M37" i="16"/>
  <c r="N5" i="15"/>
  <c r="I27" i="16"/>
  <c r="W33" i="15"/>
  <c r="N12" i="15"/>
  <c r="J22" i="15"/>
  <c r="S29" i="15"/>
  <c r="I33" i="16"/>
  <c r="I19" i="16"/>
  <c r="Y12" i="16"/>
  <c r="I5" i="16"/>
  <c r="Y26" i="16"/>
  <c r="I26" i="16"/>
  <c r="Q26" i="16"/>
  <c r="I12" i="16"/>
  <c r="R36" i="15"/>
  <c r="Z14" i="15"/>
  <c r="Z21" i="15"/>
  <c r="Q35" i="15"/>
  <c r="I35" i="15"/>
  <c r="Z28" i="15"/>
  <c r="H7" i="15"/>
  <c r="Q13" i="16"/>
  <c r="P22" i="15"/>
  <c r="Y22" i="15"/>
  <c r="N37" i="14"/>
  <c r="N25" i="1"/>
  <c r="N12" i="14"/>
  <c r="N19" i="1"/>
  <c r="H16" i="15"/>
  <c r="Z23" i="15"/>
  <c r="N27" i="1"/>
  <c r="G19" i="15"/>
  <c r="Y26" i="15"/>
  <c r="AB16" i="15" l="1"/>
  <c r="Q19" i="15"/>
  <c r="Y29" i="15"/>
  <c r="G35" i="15"/>
  <c r="P29" i="15"/>
  <c r="G15" i="15"/>
  <c r="P15" i="15"/>
  <c r="G29" i="15"/>
  <c r="G22" i="15"/>
  <c r="Y8" i="15"/>
  <c r="P8" i="15"/>
  <c r="Y15" i="15"/>
  <c r="G8" i="15"/>
  <c r="H36" i="15"/>
  <c r="X37" i="15"/>
  <c r="X16" i="15"/>
  <c r="X23" i="15"/>
  <c r="X30" i="15"/>
  <c r="O16" i="15"/>
  <c r="F37" i="15"/>
  <c r="O37" i="15"/>
  <c r="F23" i="15"/>
  <c r="F9" i="15"/>
  <c r="F16" i="15"/>
  <c r="R26" i="15"/>
  <c r="AA19" i="15"/>
  <c r="R5" i="15"/>
  <c r="AA26" i="15"/>
  <c r="R19" i="15"/>
  <c r="AA5" i="15"/>
  <c r="I19" i="15"/>
  <c r="O35" i="15"/>
  <c r="F7" i="15"/>
  <c r="F21" i="15"/>
  <c r="X28" i="15"/>
  <c r="X35" i="15"/>
  <c r="O14" i="15"/>
  <c r="X21" i="15"/>
  <c r="X7" i="15"/>
  <c r="O21" i="15"/>
  <c r="X14" i="15"/>
  <c r="F35" i="15"/>
  <c r="O28" i="15"/>
  <c r="O7" i="15"/>
  <c r="N36" i="16"/>
  <c r="N29" i="16"/>
  <c r="V36" i="16"/>
  <c r="V8" i="16"/>
  <c r="N22" i="16"/>
  <c r="F8" i="16"/>
  <c r="N15" i="16"/>
  <c r="V29" i="16"/>
  <c r="F29" i="16"/>
  <c r="M26" i="16"/>
  <c r="E26" i="16"/>
  <c r="E5" i="16"/>
  <c r="M12" i="16"/>
  <c r="E19" i="16"/>
  <c r="U5" i="16"/>
  <c r="M5" i="16"/>
  <c r="U33" i="16"/>
  <c r="E33" i="16"/>
  <c r="U12" i="16"/>
  <c r="U19" i="16"/>
  <c r="S9" i="15"/>
  <c r="AB23" i="15"/>
  <c r="J9" i="15"/>
  <c r="K37" i="15"/>
  <c r="J23" i="15"/>
  <c r="AA21" i="15"/>
  <c r="AA14" i="15"/>
  <c r="R14" i="15"/>
  <c r="R7" i="15"/>
  <c r="AA35" i="15"/>
  <c r="AA28" i="15"/>
  <c r="R35" i="15"/>
  <c r="R21" i="15"/>
  <c r="I21" i="15"/>
  <c r="R28" i="15"/>
  <c r="AA8" i="15"/>
  <c r="J27" i="16"/>
  <c r="Z13" i="16"/>
  <c r="R13" i="16"/>
  <c r="J6" i="16"/>
  <c r="J34" i="16"/>
  <c r="Z20" i="16"/>
  <c r="R27" i="16"/>
  <c r="R34" i="16"/>
  <c r="R6" i="16"/>
  <c r="Z27" i="16"/>
  <c r="Z6" i="16"/>
  <c r="Z34" i="16"/>
  <c r="H26" i="15"/>
  <c r="Z33" i="15"/>
  <c r="Q12" i="15"/>
  <c r="Z5" i="15"/>
  <c r="Q33" i="15"/>
  <c r="Q26" i="15"/>
  <c r="I33" i="15"/>
  <c r="Q5" i="15"/>
  <c r="Z19" i="15"/>
  <c r="G37" i="15"/>
  <c r="Q6" i="16"/>
  <c r="I6" i="16"/>
  <c r="Y6" i="16"/>
  <c r="I20" i="16"/>
  <c r="AB20" i="15"/>
  <c r="K34" i="15"/>
  <c r="J6" i="15"/>
  <c r="AB6" i="15"/>
  <c r="S27" i="15"/>
  <c r="S6" i="15"/>
  <c r="J20" i="15"/>
  <c r="J27" i="15"/>
  <c r="S34" i="15"/>
  <c r="AB34" i="15"/>
  <c r="J13" i="15"/>
  <c r="AB13" i="15"/>
  <c r="S20" i="15"/>
  <c r="AB27" i="15"/>
  <c r="S13" i="15"/>
  <c r="Y34" i="15"/>
  <c r="G33" i="15"/>
  <c r="P20" i="15"/>
  <c r="P6" i="15"/>
  <c r="P34" i="15"/>
  <c r="G20" i="15"/>
  <c r="G13" i="15"/>
  <c r="J19" i="16"/>
  <c r="Q23" i="16"/>
  <c r="Y9" i="16"/>
  <c r="I16" i="16"/>
  <c r="Y37" i="16"/>
  <c r="I9" i="16"/>
  <c r="Q16" i="16"/>
  <c r="Q30" i="16"/>
  <c r="Q9" i="16"/>
  <c r="Q37" i="16"/>
  <c r="Y30" i="16"/>
  <c r="Y16" i="16"/>
  <c r="I37" i="16"/>
  <c r="Y23" i="16"/>
  <c r="I30" i="16"/>
  <c r="Q22" i="15"/>
  <c r="H15" i="15"/>
  <c r="H22" i="15"/>
  <c r="Z22" i="15"/>
  <c r="Q8" i="15"/>
  <c r="Z15" i="15"/>
  <c r="Q36" i="15"/>
  <c r="Q15" i="15"/>
  <c r="Q29" i="15"/>
  <c r="Z8" i="15"/>
  <c r="Z36" i="15"/>
  <c r="H8" i="15"/>
  <c r="H29" i="15"/>
  <c r="I36" i="15"/>
  <c r="Z29" i="15"/>
  <c r="W9" i="15"/>
  <c r="W23" i="15"/>
  <c r="E23" i="15"/>
  <c r="W30" i="15"/>
  <c r="E9" i="15"/>
  <c r="N9" i="15"/>
  <c r="N30" i="15"/>
  <c r="N16" i="15"/>
  <c r="N37" i="15"/>
  <c r="E37" i="15"/>
  <c r="W37" i="15"/>
  <c r="E16" i="15"/>
  <c r="W16" i="15"/>
  <c r="E30" i="15"/>
  <c r="N23" i="15"/>
  <c r="Z20" i="15"/>
  <c r="Z27" i="15"/>
  <c r="Z13" i="15"/>
  <c r="H20" i="15"/>
  <c r="Q20" i="15"/>
  <c r="Z34" i="15"/>
  <c r="Q34" i="15"/>
  <c r="I34" i="15"/>
  <c r="H27" i="15"/>
  <c r="Q13" i="15"/>
  <c r="Z6" i="15"/>
  <c r="Q27" i="15"/>
  <c r="Q6" i="15"/>
  <c r="H13" i="15"/>
  <c r="H6" i="15"/>
  <c r="F19" i="16"/>
  <c r="V12" i="16"/>
  <c r="N12" i="16"/>
  <c r="N33" i="16"/>
  <c r="F12" i="16"/>
  <c r="F26" i="16"/>
  <c r="N26" i="16"/>
  <c r="N19" i="16"/>
  <c r="F5" i="16"/>
  <c r="V19" i="16"/>
  <c r="V5" i="16"/>
  <c r="N5" i="16"/>
  <c r="V26" i="16"/>
  <c r="V33" i="16"/>
  <c r="F33" i="16"/>
  <c r="P23" i="15"/>
  <c r="Y30" i="15"/>
  <c r="P16" i="15"/>
  <c r="G9" i="15"/>
  <c r="Y23" i="15"/>
  <c r="Y9" i="15"/>
  <c r="G23" i="15"/>
  <c r="P37" i="15"/>
  <c r="P30" i="15"/>
  <c r="Y37" i="15"/>
  <c r="G16" i="15"/>
  <c r="G30" i="15"/>
  <c r="G36" i="15"/>
  <c r="H37" i="15"/>
  <c r="P9" i="15"/>
  <c r="Y16" i="15"/>
  <c r="S19" i="16"/>
  <c r="AA33" i="16"/>
  <c r="S33" i="16"/>
  <c r="K12" i="16"/>
  <c r="S26" i="16"/>
  <c r="K5" i="16"/>
  <c r="AA12" i="16"/>
  <c r="K19" i="16"/>
  <c r="AA19" i="16"/>
  <c r="K26" i="16"/>
  <c r="AA26" i="16"/>
  <c r="S12" i="16"/>
  <c r="K33" i="16"/>
  <c r="S5" i="16"/>
  <c r="AA5" i="16"/>
  <c r="X29" i="15"/>
  <c r="X36" i="15"/>
  <c r="F8" i="15"/>
  <c r="O22" i="15"/>
  <c r="O15" i="15"/>
  <c r="O29" i="15"/>
  <c r="O36" i="15"/>
  <c r="X8" i="15"/>
  <c r="F29" i="15"/>
  <c r="F36" i="15"/>
  <c r="X15" i="15"/>
  <c r="F15" i="15"/>
  <c r="F22" i="15"/>
  <c r="X22" i="15"/>
  <c r="O8" i="15"/>
</calcChain>
</file>

<file path=xl/sharedStrings.xml><?xml version="1.0" encoding="utf-8"?>
<sst xmlns="http://schemas.openxmlformats.org/spreadsheetml/2006/main" count="1205" uniqueCount="549">
  <si>
    <t>ELABORADO POR:</t>
  </si>
  <si>
    <t>REVISADO POR:</t>
  </si>
  <si>
    <t>APROBADO POR:</t>
  </si>
  <si>
    <t>FECHA</t>
  </si>
  <si>
    <t>ZONA DE RIESGO IMPORTANTE</t>
  </si>
  <si>
    <t>ZONA DE RIESGO INACEPTABLE</t>
  </si>
  <si>
    <t>Asumir el riesgo</t>
  </si>
  <si>
    <t>TIPO</t>
  </si>
  <si>
    <t>Manual</t>
  </si>
  <si>
    <t>Automático</t>
  </si>
  <si>
    <t>Preventivo</t>
  </si>
  <si>
    <t>Detectivo</t>
  </si>
  <si>
    <t>Correctivo</t>
  </si>
  <si>
    <t>Asumir</t>
  </si>
  <si>
    <t>Mitigar</t>
  </si>
  <si>
    <t>Transferir</t>
  </si>
  <si>
    <t>Distribuir</t>
  </si>
  <si>
    <t>Eliminar</t>
  </si>
  <si>
    <t>alta</t>
  </si>
  <si>
    <t>baja</t>
  </si>
  <si>
    <t>media</t>
  </si>
  <si>
    <t>RIESGO</t>
  </si>
  <si>
    <t>Si</t>
  </si>
  <si>
    <t>No</t>
  </si>
  <si>
    <t>No se utiliza</t>
  </si>
  <si>
    <t>Aveces se utiliza</t>
  </si>
  <si>
    <t>Se utiliza regularmente</t>
  </si>
  <si>
    <t>MAPA DE RIESGOS</t>
  </si>
  <si>
    <t xml:space="preserve">PROCESO </t>
  </si>
  <si>
    <t>IMPACTO</t>
  </si>
  <si>
    <t>PROBABILIDAD</t>
  </si>
  <si>
    <t>GRADO DE EXPOSICIÓN</t>
  </si>
  <si>
    <t>CONTROLES EXISTENTES</t>
  </si>
  <si>
    <t>VALORACIÓN DE RIESGOS</t>
  </si>
  <si>
    <t>OPCIONES DE MANEJO</t>
  </si>
  <si>
    <t>ACCIONES</t>
  </si>
  <si>
    <t>RESPONSABLES</t>
  </si>
  <si>
    <t>CRONOGRAMAS</t>
  </si>
  <si>
    <t>INDICADORES</t>
  </si>
  <si>
    <t>(4)  RIESGO</t>
  </si>
  <si>
    <t>Operativo</t>
  </si>
  <si>
    <t>Financiero</t>
  </si>
  <si>
    <t>Cumplimiento</t>
  </si>
  <si>
    <t>EFICACIA</t>
  </si>
  <si>
    <t>EFICIENCIA</t>
  </si>
  <si>
    <t>EFECTIVIDAD</t>
  </si>
  <si>
    <t>Control efectivo, no documentado</t>
  </si>
  <si>
    <t>Control  no efectivo</t>
  </si>
  <si>
    <t>Control efectivo
 y documentado</t>
  </si>
  <si>
    <t>BENEFICIO</t>
  </si>
  <si>
    <t>COSTO</t>
  </si>
  <si>
    <t>VALORACION DE EFICIENCIA</t>
  </si>
  <si>
    <t>ALTO</t>
  </si>
  <si>
    <t>MEDIO</t>
  </si>
  <si>
    <t>BAJO</t>
  </si>
  <si>
    <t>BENFICIO</t>
  </si>
  <si>
    <t>MEDIA</t>
  </si>
  <si>
    <t>ALTA</t>
  </si>
  <si>
    <t>BAJA</t>
  </si>
  <si>
    <t>VALORACION</t>
  </si>
  <si>
    <t>MUY BAJA</t>
  </si>
  <si>
    <t>MUY ALTA</t>
  </si>
  <si>
    <t>SE IMPLEMENTA?</t>
  </si>
  <si>
    <t>ACTIVIDAD</t>
  </si>
  <si>
    <t>FORMULACION DE CONTROLES</t>
  </si>
  <si>
    <t>(2) RIESGO</t>
  </si>
  <si>
    <t>(13) OPCION DE TRATAMIENTO</t>
  </si>
  <si>
    <t>CONTROL</t>
  </si>
  <si>
    <t>VALORACION  Y PLAN DE TRATAMIENTO DEL RIESGO</t>
  </si>
  <si>
    <t>SI</t>
  </si>
  <si>
    <t>NO</t>
  </si>
  <si>
    <t>Anualmente</t>
  </si>
  <si>
    <t>Diariamente</t>
  </si>
  <si>
    <t>Semanalmente</t>
  </si>
  <si>
    <t>Quincenalmente</t>
  </si>
  <si>
    <t>Mensualmente</t>
  </si>
  <si>
    <t>VALOR</t>
  </si>
  <si>
    <t>·</t>
  </si>
  <si>
    <t>*</t>
  </si>
  <si>
    <t>Semestralmente</t>
  </si>
  <si>
    <t>Tecnología</t>
  </si>
  <si>
    <t>Se mantiene en la
Zona de Riesgo</t>
  </si>
  <si>
    <t>Cambia la evaluación antes de controles</t>
  </si>
  <si>
    <t>(1) PROCESO</t>
  </si>
  <si>
    <t>(2) OBJETIVO</t>
  </si>
  <si>
    <t>(3) COD</t>
  </si>
  <si>
    <t>COD RIESGO</t>
  </si>
  <si>
    <t>RIESGO INHERENTE</t>
  </si>
  <si>
    <t>RIESGO RESIDUAL</t>
  </si>
  <si>
    <t>GRADO DE EXPOSICION</t>
  </si>
  <si>
    <t>MAPA DE RIESGO INHERENTE</t>
  </si>
  <si>
    <t>MODERADO</t>
  </si>
  <si>
    <t>MAPA DE RIESGO RESIDUAL</t>
  </si>
  <si>
    <t>(5) CLASIFICACIÓN</t>
  </si>
  <si>
    <t>(6) GENERADOR</t>
  </si>
  <si>
    <t>(7) CAUSAS</t>
  </si>
  <si>
    <t>(8) EFECTOS</t>
  </si>
  <si>
    <t xml:space="preserve"> (9) VALOR</t>
  </si>
  <si>
    <t>(11) VALOR</t>
  </si>
  <si>
    <t>(13) GRADO DE EXPOSICIÓN</t>
  </si>
  <si>
    <t>(4) Existen controles?</t>
  </si>
  <si>
    <t>(6) TIPO DE CONTROL</t>
  </si>
  <si>
    <t>(7) El control esta documentado?</t>
  </si>
  <si>
    <t>(5) CONTROLES EXISTENTES</t>
  </si>
  <si>
    <t>(3) GRADO DE EXPOSICION</t>
  </si>
  <si>
    <t>(8) El control se esta aplicando?</t>
  </si>
  <si>
    <t>(9) El control es efectivo para minimizar el riesgo?</t>
  </si>
  <si>
    <t>(10) Frecuencia del Control</t>
  </si>
  <si>
    <t>CALIFICACION DE LA PROTECCION EXISTENTE</t>
  </si>
  <si>
    <t>(11) VALORACIÓN CON CONTROLES</t>
  </si>
  <si>
    <t>(12) VALORACION</t>
  </si>
  <si>
    <t>Estrategico</t>
  </si>
  <si>
    <t>Continuo o permanente</t>
  </si>
  <si>
    <t>A solicitud o por evento</t>
  </si>
  <si>
    <t>CATASTROFICO</t>
  </si>
  <si>
    <t>RESUMEN MAPA DE RIESGOS DEL PROCESO</t>
  </si>
  <si>
    <t xml:space="preserve"> </t>
  </si>
  <si>
    <t>ZONA DE RIESGO BAJA</t>
  </si>
  <si>
    <t>ZONA DE RIESGO MODERADA</t>
  </si>
  <si>
    <t>ZONA DE RIESGO ALTA</t>
  </si>
  <si>
    <t>ZONA DE RIESGO EXTREMA</t>
  </si>
  <si>
    <t>MAYOR</t>
  </si>
  <si>
    <t>IMPROBABLE</t>
  </si>
  <si>
    <t>PROBABLE</t>
  </si>
  <si>
    <t>POSIBLE</t>
  </si>
  <si>
    <t>Asumir y/o Reducir  el riesgo</t>
  </si>
  <si>
    <t>Reducir y/o evitar y/o Compartir y/o Transferir el riesgo</t>
  </si>
  <si>
    <t>Evitar y/o Reducir y/o Compartir y/0 Transferir el riesgo</t>
  </si>
  <si>
    <t>CÓDIGO:</t>
  </si>
  <si>
    <t>VERSIÓN:</t>
  </si>
  <si>
    <t>CORPORACIÓN AUTONOMA REGIONAL PARA LA DEFENSA DE LA MESETA DE BUCARAMANGA-CDMB</t>
  </si>
  <si>
    <t>E-GE-FO10</t>
  </si>
  <si>
    <t>IDENTIFICACIÓN, EVALUACIÓN Y CALIFICACIÓN DE RIESGOS</t>
  </si>
  <si>
    <t>ELABORÓ:</t>
  </si>
  <si>
    <t>REVISÓ:</t>
  </si>
  <si>
    <t>APROBÓ:</t>
  </si>
  <si>
    <t>REPRESENTANTE DIRECCIÓN SIGC</t>
  </si>
  <si>
    <t>EQUIPO LIDER SIGC</t>
  </si>
  <si>
    <t>VERSIÓN</t>
  </si>
  <si>
    <t>Seguridad y Salud Ocupacional</t>
  </si>
  <si>
    <t>DIRECTOR(A) GENERAL</t>
  </si>
  <si>
    <t>Corrupción</t>
  </si>
  <si>
    <t>RARA VEZ</t>
  </si>
  <si>
    <t>CASI SEGURO</t>
  </si>
  <si>
    <t xml:space="preserve"> (10) IMPACTO</t>
  </si>
  <si>
    <t xml:space="preserve"> (12) PROBABILIDAD</t>
  </si>
  <si>
    <t>IDENTIFICACIÓN DEL RIESGO</t>
  </si>
  <si>
    <t>ANALISIS DEL RIESGO</t>
  </si>
  <si>
    <t>ZONA DEL RIESGO</t>
  </si>
  <si>
    <t>VALORACIÓN DEL RIESGO</t>
  </si>
  <si>
    <t>CONTROLES</t>
  </si>
  <si>
    <t>ZONA DE RIESGO</t>
  </si>
  <si>
    <t>ACCIONES ASOCIADAS AL CONTROL</t>
  </si>
  <si>
    <t>PERIODO DE EJECUCIÓN</t>
  </si>
  <si>
    <t>INDICADOR</t>
  </si>
  <si>
    <t>REGISTRO</t>
  </si>
  <si>
    <t xml:space="preserve">ACCIONES </t>
  </si>
  <si>
    <t>PROCESO</t>
  </si>
  <si>
    <t>OBJETIVO</t>
  </si>
  <si>
    <t>COD</t>
  </si>
  <si>
    <t>Actualizar el procedimiento</t>
  </si>
  <si>
    <t>Procedimiento actualizado</t>
  </si>
  <si>
    <t>ACCIONES DE TRATAMIENTO</t>
  </si>
  <si>
    <t>FECHA FINAL DE IMPLEMENTACIÓN</t>
  </si>
  <si>
    <t>ORDENAMIENTO Y PLANIFICACIÓN AMBIENTAL TERRITORIAL</t>
  </si>
  <si>
    <t>Formular instrumentos y estrategias de gestión conducentes al mejoramiento de la calidad ambiental, al adecuado uso y aprovechamiento del territorio, para garantizar la oferta de
bienes y servicios ambientales, a través de acciones de planificación ambiental, concertación, y apoyo a entes territoriales.</t>
  </si>
  <si>
    <t>R1</t>
  </si>
  <si>
    <t>Decisiones ajustadas a intereses particulares</t>
  </si>
  <si>
    <t>PERSONAS</t>
  </si>
  <si>
    <t>Conflictos de intereses - falta de  entrenamiento - presiones indebidas</t>
  </si>
  <si>
    <t>Sanciones - Pérdida de bienes- daño ambiental - pérdida de Credibilidad - Detrimento patrimonial</t>
  </si>
  <si>
    <t>R2</t>
  </si>
  <si>
    <t>Utilización indebida de información oficial privilegiada en temas relacionados con el ordenamiento y planificación</t>
  </si>
  <si>
    <r>
      <rPr>
        <sz val="10"/>
        <rFont val="Arial"/>
        <family val="2"/>
      </rPr>
      <t xml:space="preserve">Politica de seguridad de la información  </t>
    </r>
    <r>
      <rPr>
        <sz val="10"/>
        <color indexed="8"/>
        <rFont val="Arial"/>
        <family val="2"/>
      </rPr>
      <t>establecida en el   SIGC, y el Código de Valores éticos de la CDMB</t>
    </r>
  </si>
  <si>
    <t>Procedimiento formalizado M-OP-PR02</t>
  </si>
  <si>
    <t xml:space="preserve">Normatividad vigente </t>
  </si>
  <si>
    <t>Politica de seguridad de la información  establecida en el   SIGC,</t>
  </si>
  <si>
    <t>Equipo proceso de Ordenamiento y Planificación Ambiental y Subdirector</t>
  </si>
  <si>
    <t>Dar cumplimiento a la normatividad vigente</t>
  </si>
  <si>
    <t>Actos administrativos
Actas de concertación y/o reuniones</t>
  </si>
  <si>
    <t>Sistemas de información susceptibles de manipulación o adulteración</t>
  </si>
  <si>
    <t>Personas, errores en los procedimientos</t>
  </si>
  <si>
    <t>Método no definido o inadecuado, Incumplimiento de procedimientos</t>
  </si>
  <si>
    <t>Sanción
Inhabilidades
Destitución</t>
  </si>
  <si>
    <t>R3</t>
  </si>
  <si>
    <t>GESTIÓN DEL CONOCIMIENTO AMBIENTAL</t>
  </si>
  <si>
    <t>Proveer el conocimiento necesario como soporte a la gestión ambiental, a través de la generación y socialización de información, estudios, diseños e investigaciones</t>
  </si>
  <si>
    <t>Normatividad Existente</t>
  </si>
  <si>
    <t>Sistemas de información ambiental controlados</t>
  </si>
  <si>
    <t>Por evento</t>
  </si>
  <si>
    <t>GESTIÓN INTEGRAL DE LA OFERTA AMBIENTAL</t>
  </si>
  <si>
    <t>Ejecutar proyectos de conservación, a través de la implementación de acciones de preservación, protección, recuperación, restauración y uso sostenible de los recursos naturales renovables con la participación de los actores
del sistema regional ambiental con el propósito de asegurar la oferta de bienes y servicios ambientales.</t>
  </si>
  <si>
    <t>R4</t>
  </si>
  <si>
    <t>Prevaricato en la donación de material vegetal</t>
  </si>
  <si>
    <t xml:space="preserve">Personas </t>
  </si>
  <si>
    <t xml:space="preserve">Incumplimiento de procedimientos </t>
  </si>
  <si>
    <t xml:space="preserve">perdida de bIenes, perdida de credibilidad - disminucion en la calidad del servicio </t>
  </si>
  <si>
    <t>Procedimiento Documentado, visto bueno de la salida de material vegetal  por parte del resposable, o coordinador o subdirector.</t>
  </si>
  <si>
    <t>Subdirector y Coordinadores Gestión Integral de la Oferta Ambiental</t>
  </si>
  <si>
    <t>Seguimiento a la entrega de material vegetal.</t>
  </si>
  <si>
    <t>GESTIÓN DEL RIESGO AMBIENTAL TERRITORIAL</t>
  </si>
  <si>
    <t xml:space="preserve">Desarrollar acciones encaminadas al conocimiento, la prevención, mitigación y la reducción del riesgo de desastres, la mitigación de gases efecto invernadero y adaptación al cambio climático en el área de
jurisdicción de la CDMB.
</t>
  </si>
  <si>
    <t>Tráfico de influencias al momento de elaboración, programación y ejecución de estudios, diseños y obras y proyectos adelantados por la CDMB</t>
  </si>
  <si>
    <t>Personas</t>
  </si>
  <si>
    <t>Incumplimiento de procedimientos
Falta de entrenamiento</t>
  </si>
  <si>
    <t>Sanciones, pérdida de credibilidad, disminución de la calidad del servicio</t>
  </si>
  <si>
    <t>Fuga de información que tengan carácter de reserva (conceptos técnicos de procesos sancionarios al interior de la entidad, diseños que no hayan sido revisados y entregados a satisfacción)</t>
  </si>
  <si>
    <t>R5</t>
  </si>
  <si>
    <t>R6</t>
  </si>
  <si>
    <t>Procedimiento M-RA-PRO01,</t>
  </si>
  <si>
    <t>Lista de prioridades de las necesidades de obras en el área de jurisdicción</t>
  </si>
  <si>
    <t>NA</t>
  </si>
  <si>
    <t>Subdirector SURYT
Responsables del proceso</t>
  </si>
  <si>
    <t>Actas de comité realizadas</t>
  </si>
  <si>
    <t>ADQUISICIÓN DE BIENES Y SERVICIOS</t>
  </si>
  <si>
    <t>Establecer y ejecutar la planeación necesaria para asegurar la provisión oportuna de los bienes, servicios y obra pública requeridos por la Entidad para su normal funcionamiento, a través de procedimientos
contractuales garantizando la selección objetiva, la correcta ejecución y liquidación de los contratos.</t>
  </si>
  <si>
    <t>Intereses indebidos en la celebración de contratos</t>
  </si>
  <si>
    <t>Externos 
Persona
Errores en los Procedimientos</t>
  </si>
  <si>
    <t>Falta de ética, Incumplimiento de procedimientos, Metodo inadecuado.</t>
  </si>
  <si>
    <t>Sanciones.Detrimento del patrimonio. Pérdida de credibilidad</t>
  </si>
  <si>
    <t>Urgencia manifiesta inexistente</t>
  </si>
  <si>
    <t>Planeación inadecuada. Incumplimiento de procedimientos</t>
  </si>
  <si>
    <t>Sanciones. Detrimento del patrimonio. Pérdida de credibilidad</t>
  </si>
  <si>
    <t>Utilización indebida de
información oficial privilegiada</t>
  </si>
  <si>
    <t>Intención de favorecer aun tercero o en busca del bien personal</t>
  </si>
  <si>
    <t>R7</t>
  </si>
  <si>
    <t>R8</t>
  </si>
  <si>
    <t>R9</t>
  </si>
  <si>
    <t>Manual de Contratación</t>
  </si>
  <si>
    <t>Plan Anual de Adquisiciones</t>
  </si>
  <si>
    <t>Registro en el sistema secop de la contratación estatal</t>
  </si>
  <si>
    <t>Procedimiento
Documentado</t>
  </si>
  <si>
    <t>Revisión por parte del Jefe  de la Oficina  de Contratación</t>
  </si>
  <si>
    <t xml:space="preserve">Jefe Oficina de
contratación
</t>
  </si>
  <si>
    <t>Registros de participación ciudadana</t>
  </si>
  <si>
    <t>Registros SECOP</t>
  </si>
  <si>
    <t>Incluir y hacer cumplir la Cláusula de Confidencialidad en las Minutas Contractuales.</t>
  </si>
  <si>
    <t>Jefe Oficina de contratación</t>
  </si>
  <si>
    <t>Número de minutas con cláusula de confidencialidad / N total de minutas emitidas</t>
  </si>
  <si>
    <t>GESTIÓN DE LOS RECURSOS FISICOS</t>
  </si>
  <si>
    <t>Administrar los bienes y servicios de la Entidad para su normal funcionamiento, mediante la aplicación de herramientas e instrumentos de gestión eficientes que aseguren la puesta en práctica de una política ambiental racional y
sostenible.</t>
  </si>
  <si>
    <t>Uso incorrecto de los bienes de propiedad de la entidad.</t>
  </si>
  <si>
    <t xml:space="preserve">Incumplimiento de procedimientos
  </t>
  </si>
  <si>
    <t>Sanciones
Perdida de Bienes
Detrimento Patrimonial
Disminución de la Calidad del Servicio</t>
  </si>
  <si>
    <t>R10</t>
  </si>
  <si>
    <t>Solicitud por Evento</t>
  </si>
  <si>
    <t>Realizar inventarios personales cuando se requieran</t>
  </si>
  <si>
    <t>Inventarios Personales Realizados</t>
  </si>
  <si>
    <t>GESTIÓN DE LOS RECURSOS FINANCIEROS</t>
  </si>
  <si>
    <t xml:space="preserve">Administrar los Recursos Financieros para el adecuado funcionamiento de la Entidad, mediante la planificación, control y seguimiento a los ingresos y gastos para la toma de decisiones.
</t>
  </si>
  <si>
    <t>Inversiones de dineros en entidades de dudosa solidez financiera, a cambio de beneficios indebidos para servidores públicos</t>
  </si>
  <si>
    <t>Personas 
Errores en los Procedimientos</t>
  </si>
  <si>
    <t>Incumplimiento de procedimientos</t>
  </si>
  <si>
    <t>Sanciones, pérdida de bienes, detrimento del patrimonio, pérdida de credibilidad</t>
  </si>
  <si>
    <t>Posible pérdida de dinero en la entidad</t>
  </si>
  <si>
    <t>Falta de ética y valores, Incumplimiento de los procedimientos, método no definido o inadecuado</t>
  </si>
  <si>
    <t>Sanciones, Detrimento del patrimonio.</t>
  </si>
  <si>
    <t>Cobro por eliminar cuentas por cobrar de cartera persuasiva (concusión)</t>
  </si>
  <si>
    <t>Personas.</t>
  </si>
  <si>
    <t>incumplimiento de procedimientos</t>
  </si>
  <si>
    <t>R11</t>
  </si>
  <si>
    <t>R12</t>
  </si>
  <si>
    <t>R13</t>
  </si>
  <si>
    <t>Clasificación triple AAA para cotización de Inversión</t>
  </si>
  <si>
    <t>Token de Seguridad en las transferencias</t>
  </si>
  <si>
    <t>Conciliaciones Bancarias</t>
  </si>
  <si>
    <t>Conciliación de Ingresos entre Tesorería y Presupuesto</t>
  </si>
  <si>
    <t>Conciliación del Efectivo Contabilidad y Tesorería</t>
  </si>
  <si>
    <t>Conciliaciones con Contabilidad.</t>
  </si>
  <si>
    <t>Por Evento</t>
  </si>
  <si>
    <t>Profesional de Tesorería</t>
  </si>
  <si>
    <t xml:space="preserve">Acta de Comité inversión </t>
  </si>
  <si>
    <t>Inversiones realizadas</t>
  </si>
  <si>
    <t>Póliza Global de Manejo Vigente</t>
  </si>
  <si>
    <t>Bimensual</t>
  </si>
  <si>
    <t>Conciliaciones cada dos meses entre Contabilidad y Cartera.</t>
  </si>
  <si>
    <t>Técnico Administrativo de cartera</t>
  </si>
  <si>
    <t>Número de comités de saneamiento contable realizados</t>
  </si>
  <si>
    <t>Realizar consultas y listados que permitan revisar las eliminaciones realizadas cada dos meses.</t>
  </si>
  <si>
    <t>EVALUACIÓN Y SEGUIMIENTO DEL SIGC</t>
  </si>
  <si>
    <t>Dependencia laboral o
contractual</t>
  </si>
  <si>
    <t>Consolidación de practicas autocráticas en la selección de áreas y procesos a controlar. Impunidad y favorecimiento. Pérdida de recursos y de confiabilidad.</t>
  </si>
  <si>
    <t>R14</t>
  </si>
  <si>
    <t>Procedimientos de Auditorías Internas Documentados</t>
  </si>
  <si>
    <t>Código Único Disciplinario</t>
  </si>
  <si>
    <t>Efectuar la evaluación, el seguimiento y la asesoría en forma objetiva e imparcial al Sistema Integrado de Gestión y Control (SIGC) con el fin de determinar su grado de eficiencia, eficacia y efectividad, mediante mecanismos de
medición, evaluación y verificación de cada uno de los elementos que lo componen generando el mejoramiento y la optimización del Sistema.</t>
  </si>
  <si>
    <t>Elaboración y aprobación del Cronograma de Auditorías, Programas de Auditoría y Planes de Auditoría.</t>
  </si>
  <si>
    <t>Comité Institucional de Coordinación de Control Interno
Jefe Control Interno
Equipo Auditor</t>
  </si>
  <si>
    <t>Registros de Aprobación</t>
  </si>
  <si>
    <t>Jefe Oficina de Control Interno
Equipo Auditor</t>
  </si>
  <si>
    <t>Auditorías realizadas / Auditorías Programadas</t>
  </si>
  <si>
    <t>GESTIÓN ESTRATEGICA</t>
  </si>
  <si>
    <t>EVALUACION Y CONTROL A LA DEMANDA AMBIENTAL</t>
  </si>
  <si>
    <t>GESTION JURIDICA</t>
  </si>
  <si>
    <t>GESTIÓN DEL TALENTO HUMANO</t>
  </si>
  <si>
    <t>CULTURA AMBIENTAL</t>
  </si>
  <si>
    <t>GESTIÓN DE TECNOLOGIAS DE LA INFORMACIÓN</t>
  </si>
  <si>
    <t>Extralimitación de Funciones</t>
  </si>
  <si>
    <t>Personas
Errores en los procedimientos</t>
  </si>
  <si>
    <t>Desconocimiento del alcance de sus funciones</t>
  </si>
  <si>
    <t>Sanciones 
Detrimento patrimonial
Disminución de la calidad del servicio
Disminución del Clima Laboral</t>
  </si>
  <si>
    <t>R15</t>
  </si>
  <si>
    <t>Establecer y liderar la Planeación Corporativa necesaria para asegurar el cumplimiento de los propósitos institucionales a través de la formulación, seguimiento y control a la gestión institucional.</t>
  </si>
  <si>
    <t>Manual de Funciones</t>
  </si>
  <si>
    <t>Resolución grupos de trabajo</t>
  </si>
  <si>
    <t>Proceso de Inducción y Reinducción</t>
  </si>
  <si>
    <t>Realizar seguimiento a los procesos contractuales a través de la supervisión de Contratos.</t>
  </si>
  <si>
    <t>Cuando se requiera realizar Actos administrativos de delegación de funciones.</t>
  </si>
  <si>
    <t>Director General</t>
  </si>
  <si>
    <t>No. de Actos Administrativos</t>
  </si>
  <si>
    <t>Modificación de datos del Sistema de Información Corporativo sin las autorizaciones correspondientes (Riesgo de Corrupción</t>
  </si>
  <si>
    <t>• Personas
• Fallas en la tecnología</t>
  </si>
  <si>
    <t>• Incumplimiento de procedimientos
• Método no definido o inadecuado
• Falta de entrenamiento
• Recursos insuficientes</t>
  </si>
  <si>
    <t>• Alteración indebida de la información
• Sanciones</t>
  </si>
  <si>
    <t>R16</t>
  </si>
  <si>
    <t xml:space="preserve">Determinar y gestionar los recursos tecnológicos necesarios para garantizar la disponibilidad y oportunidad de la información, a través de herramientas y procedimientos especializados.
</t>
  </si>
  <si>
    <t>Roles o permisos asignados por clase de usuario por aplicativo</t>
  </si>
  <si>
    <t>Bloqueo de acceso al SIC tras tres intentos fallidos en la contraseña de usuario</t>
  </si>
  <si>
    <t>Registro de ingreso al sistema de cada usuario al SIC</t>
  </si>
  <si>
    <t>CONSECUENCIAS</t>
  </si>
  <si>
    <t>Realizar la Evaluación y seguimiento de los trámites, permisos, solicitudes y afectaciones ambientales, exigiendo y verificando el cumplimiento de la normatividad ambiental vigente, a través de asistencia técnica, campañas,
trámites, permisos, seguimiento, operativos de control y vigilancia, y la aplicación de los instrumentos económicos, asegurados en un Sistema de Información de Control Ambiental, contribuyendo a la preservación de los
recursos naturales.</t>
  </si>
  <si>
    <t>Concusión: Solicitar beneficios económicos por la realización de algún trámite.</t>
  </si>
  <si>
    <t>Externos
Personas</t>
  </si>
  <si>
    <t>Fata de principios y valores eticos de los servidores públicos
Debilidad en la supervision de los servidores publicos</t>
  </si>
  <si>
    <t>Sanciones
Pedrdida de credibilidad
disminución en la calidad del servicio</t>
  </si>
  <si>
    <t>Tráfico de influencias.</t>
  </si>
  <si>
    <t>Incumplimiento de procedimientos
Reglamentación insuficiente</t>
  </si>
  <si>
    <t>utilización indebida de información oficial privilegiada</t>
  </si>
  <si>
    <t>No existen el control del archivo de gestión documental de SEYCA</t>
  </si>
  <si>
    <t>R17</t>
  </si>
  <si>
    <t>R18</t>
  </si>
  <si>
    <t>R19</t>
  </si>
  <si>
    <t>Procedimientos para tramites y servicios</t>
  </si>
  <si>
    <t>supervisiones</t>
  </si>
  <si>
    <t>Supervisiones</t>
  </si>
  <si>
    <t>Número de Encuestas Diligenciadas</t>
  </si>
  <si>
    <t>Servidor público asignado de SEYCA</t>
  </si>
  <si>
    <t>Servidores públicos con tareas y funciones del manejo de archivos de SEYCA</t>
  </si>
  <si>
    <t>Sistema SINCA etapas reales</t>
  </si>
  <si>
    <t>GESTIÓN DOCUMENTAL</t>
  </si>
  <si>
    <t>Establecer y coordinar la aplicación de los criterios necesarios para asegurar la administración, preservación y conservación de la documentación producida y recibida por la Entidad, mediante la definición, aplicación y
seguimiento de políticas documentales</t>
  </si>
  <si>
    <t>Pérdida de información en los archivos de gestión existentes en la Entidad</t>
  </si>
  <si>
    <t>Personas (usuarios internos y externos), Fallas en la tecnología, Desastres naturales.</t>
  </si>
  <si>
    <t>Instalaciones fisicas inadecuadas y/o insufcientes para el Archivo de Gestión.
Presencia de agentes externos (incendios, humedad, inundaciones, plagas).
Desconocimiento del Manual de Gestión Documental.
Planeación inadecuada 
Recursos inadecuados o insufcieintes.</t>
  </si>
  <si>
    <t>R20</t>
  </si>
  <si>
    <t>Listado maestro de documentos aprobado en el SIGC.</t>
  </si>
  <si>
    <t>Listado de asistencia</t>
  </si>
  <si>
    <t>Acta de comité y listado de asistencia</t>
  </si>
  <si>
    <t>Promover actuaciones administrativas ajustadas a la normatividad para prevenir el daño antijurídico, mediante una gestión jurídica integral</t>
  </si>
  <si>
    <t xml:space="preserve">Prevaricato </t>
  </si>
  <si>
    <t>Planeación Inadecuada 
(Falta de impulso procesal)</t>
  </si>
  <si>
    <t>Sanciones disciplinarias y penales.
Pérdida de Bienes
Detrimento Patrimonial
Disminución de la Calidad del Servicio</t>
  </si>
  <si>
    <t>Tráfico de Influencias.</t>
  </si>
  <si>
    <t xml:space="preserve"> Incumplimiento de Procedimientos           Falta de Ética profesional</t>
  </si>
  <si>
    <t>Sanciones disciplinarias y penales
Pérdida de Bienes
Detrimento Patrimonial
Disminución de la Calidad del Servicio.                 Mala imagen institucional</t>
  </si>
  <si>
    <t>R21</t>
  </si>
  <si>
    <t>R22</t>
  </si>
  <si>
    <t>Aplicativo procesos judiciales</t>
  </si>
  <si>
    <t>Aplicativo Jurisdicción Coactiva</t>
  </si>
  <si>
    <t>Aplicativo Procesos Disciplinarios</t>
  </si>
  <si>
    <t>Procedimientos Documentados</t>
  </si>
  <si>
    <t>Secretaría General.</t>
  </si>
  <si>
    <t>Actas de Comité realizadas</t>
  </si>
  <si>
    <t>Hacer seguimiento al cumplimiento de las obligaciones contractuales.</t>
  </si>
  <si>
    <t>Supervisores de Contratos.</t>
  </si>
  <si>
    <t xml:space="preserve">Expediente Contractual </t>
  </si>
  <si>
    <t>Información susceptible de manipulación o adulteración al momento de la vinculación del personal</t>
  </si>
  <si>
    <t>Personas
Errores en los procedimientos</t>
  </si>
  <si>
    <t>Incumplimiento de Procedimiento.            Falta de ética profesional</t>
  </si>
  <si>
    <t>Sanciones, pérdida de credibilidad, Mala imagen institucional.</t>
  </si>
  <si>
    <t>R23</t>
  </si>
  <si>
    <t xml:space="preserve">Administrar el recurso humano de la entidad, con el propósito de cumplir con su misión institucional, mediante el mejoramiento continuo de las condiciones laborales
</t>
  </si>
  <si>
    <t>R24</t>
  </si>
  <si>
    <t>Generar procesos de Educación, capacitación y sensibilización en las partes interesadas del Área de Jurisdicción de la CDMB, de tal forma que se visibilicen patrones de cambio cultural ambiental, fortaleciendo
los procesos participativos, la instalación de capacidades técnicas y comunicativas que desde las competencias ciudadanas posibiliten la toma de decisiones colectivas hacia la construcción de una cultura ética
y responsable en el manejo sostenible del capital natural.</t>
  </si>
  <si>
    <t xml:space="preserve">Usufructo para beneficio personal  con la utilización de bienes del estado y la no realización de eventos institucionales  </t>
  </si>
  <si>
    <t xml:space="preserve">Falta de compromiso y de ética profesional en los servidores públicos. 
Influencias políticas y personales                                                                                                                                                                                                                                                                                                                                                       </t>
  </si>
  <si>
    <t>Detrimento Patrimonial, sanciones</t>
  </si>
  <si>
    <t>Formato salida de equipos</t>
  </si>
  <si>
    <t>Registro de Asistencia a Eventos</t>
  </si>
  <si>
    <t>RELACIONES CON PARTES INTERESADAS</t>
  </si>
  <si>
    <t>Firmar planillas de control del uso del los vehículos institucionales de acuerdo a los registros llevados por la Coordinación de recursos físicos</t>
  </si>
  <si>
    <t>Jefe Gestión Social Ambiental
Equipo Gestión Social Ambiental</t>
  </si>
  <si>
    <t>Registros Uso Transporte Institucional
Registros Salida y Entrada de Equipos</t>
  </si>
  <si>
    <t>Diligenciar los formatos respectivos para la salida y entrada de los equipos de la CDMB</t>
  </si>
  <si>
    <t>Atender, Orientar y Gestionar las necesidades y expectativas de las Partes Interesadas; a través de la interacción con los demás procesos de la Entidad, determinando a su vez, su nivel de
satisfacción.</t>
  </si>
  <si>
    <t>Cohecho
Concusión
Prevaricato</t>
  </si>
  <si>
    <t>Falta de ética. 
Falta de entrenamiento del personal que atiende a las Partes Interesadas.</t>
  </si>
  <si>
    <t>Sanciones, pérdida de bienes, detrimento patrimonial, disminución en la calidad del servicio</t>
  </si>
  <si>
    <t>Tráfico de influencias</t>
  </si>
  <si>
    <t>Personas, Desconocimiento de los procedimientos</t>
  </si>
  <si>
    <t xml:space="preserve">Falta de ética profesional en los servidores públicos.                                                                                                                                                                                                                                                                                                                                                       </t>
  </si>
  <si>
    <t>Sanciones, pérdida de credibilidad , disminución en la calidad del servicio</t>
  </si>
  <si>
    <t>R25</t>
  </si>
  <si>
    <t>R26</t>
  </si>
  <si>
    <t>RESPONSABLES DE LOS PROCESOS DEL SIGC DE LA CDMB</t>
  </si>
  <si>
    <t>COMITÉ MODELO INTEGRADO DE PLANEACIÓN Y GESTIÓN DE LA CDMB</t>
  </si>
  <si>
    <t>Sistema Integrado de Correspondencia SIC</t>
  </si>
  <si>
    <t>Informes Encuestas de Satisfacción</t>
  </si>
  <si>
    <t>Registro de Solicitudes en el SIC</t>
  </si>
  <si>
    <t>Encuestas de Satisfacción a Partes Interesadas</t>
  </si>
  <si>
    <t>Jefe Gestión Social Ambiental
Equipo Atención al Ciudadano</t>
  </si>
  <si>
    <t>Registros en el SIC</t>
  </si>
  <si>
    <t>Reporte de indicadores según el periodo establecido</t>
  </si>
  <si>
    <t>Informes Mensuales</t>
  </si>
  <si>
    <t>Cumplir con los procedimientos establecidos en proceso</t>
  </si>
  <si>
    <t>Solicitar a gestión del talento humano capacitación  para el fortalecimiento en valores institucionales para el servidor publico</t>
  </si>
  <si>
    <t>Acuerdo de gestión formalizado</t>
  </si>
  <si>
    <t>Promover la participación ciudadana en los procesos contractuales que lo requieran ( aviso de convocatoria, veedurías ciudadanas, audiencias)</t>
  </si>
  <si>
    <t>Realizar Inventarios Físicos de bienes de propiedad de la CDMB.</t>
  </si>
  <si>
    <t>Inventario Físicos Realizados</t>
  </si>
  <si>
    <t>Realizar Reunión de apertura.
Realizar Reunión de Balance.
Realizar Reunión de Cierre.</t>
  </si>
  <si>
    <t>Verificación y depuración de roles a las cuentas de acceso al SIC de los servidores  públicos y contratistas adscritos a SEYCA
Control de Acceso a los equipos de computo y al SIC con apoyo de Tecnología de la información</t>
  </si>
  <si>
    <t>Evaluar periódicamente mediante las encuestas la atención al usuario.</t>
  </si>
  <si>
    <t>Capacitar a los funcionarios de la entidad en el manejo de la plataforma del SECOP II</t>
  </si>
  <si>
    <t>Implementar para todas las modalidades de contratación el uso del SECOP II</t>
  </si>
  <si>
    <t>Coordinador Grupo de Recursos Físicos
Auxiliar Administrativo</t>
  </si>
  <si>
    <t>Renovar oportunamente la póliza Global de manejo para los servidores públicos que manipulen dinero.</t>
  </si>
  <si>
    <t xml:space="preserve">Supervisores e interventores de </t>
  </si>
  <si>
    <t xml:space="preserve">No. De informes de seguimiento de los procesos contractuales </t>
  </si>
  <si>
    <t>Profesional especializado ADEI</t>
  </si>
  <si>
    <t>Actas de aprobación de visitas</t>
  </si>
  <si>
    <t xml:space="preserve">
Coordinador Gestión Documental</t>
  </si>
  <si>
    <t>Coordinador Gestión documental
Lideres de cada uno de los procesos</t>
  </si>
  <si>
    <t>Secretaría General 
Coordinador de Gestión Documental</t>
  </si>
  <si>
    <t>Socializar la política  de daño antijurídico al personal de grupo de defensa jurídica en comité primario y a todos los funcionarios de la entidad.</t>
  </si>
  <si>
    <t xml:space="preserve">Coordinador Gestión Talento Humano
Secretaría General </t>
  </si>
  <si>
    <t>Incluir en las obligaciones contractuales del personal con funciones asistenciales el control del material educativo ambiental y de los activos  de la CDMB.</t>
  </si>
  <si>
    <t>Sanciones, pérdida de bienes, disminución de la calidad del servicio y manipulación de la información  por personal no vinculado a la Entidad.</t>
  </si>
  <si>
    <t>Estudiar y analizar la necesidad real e inminente de la declaratoria de urgencia manifiesta y su contratación prioritaria.</t>
  </si>
  <si>
    <t>Director General
Jefe Oficina de contratación</t>
  </si>
  <si>
    <t>Acto Administrativo</t>
  </si>
  <si>
    <t>Presentar en Comité primario del proceso la clasificación triple AAA para su validación y aprobación</t>
  </si>
  <si>
    <t>Prohibición de salida de expedientes de la Entidad.
Registro de prestamo de expedientes</t>
  </si>
  <si>
    <t>Control a la programación de visitas definidas por las coordinaciones</t>
  </si>
  <si>
    <t>Subdirector y/o Coordinadores de SEYCA</t>
  </si>
  <si>
    <t>Control a la programación de visitas definidas por las coordinaciones
Aplicar encuesta periódicamente para evaluar el comportamiento del servidor público en la prestación de sus servicios</t>
  </si>
  <si>
    <t>Detrimento del patrimonio
Pérdida de credibilidad e imagén institucional
Retrasados e incumplimientos legales
Sanciones 
No contar con la información oportuna y confiable.
Enfermedades Laborales (estrés)</t>
  </si>
  <si>
    <t>PINAR, PGD, Instrumentos archivísticos
Aplicativo SIC,  GDI, PS Documents
Capacitaciones y Cronograma de visitas</t>
  </si>
  <si>
    <t>Secretaria General
.
Coordinación jurídica</t>
  </si>
  <si>
    <t>Programación de Eventos
Registro Fotográfico</t>
  </si>
  <si>
    <t>Verificar los documentos soportes de la hoja de vida de los posibles candidatos a ingresar a la planta de personal de la Entidad versus los requisitos del manual de funciones de la CDMB.
Prueba aleatoria de verificación de los títulos presentados por los nuevos funcionarios</t>
  </si>
  <si>
    <t>Coordinación de Gestión del conocimiento ambiental
Subdirector SOPIT</t>
  </si>
  <si>
    <t>enero a diciembre de 2021</t>
  </si>
  <si>
    <t>01/01/2021 al 31/12/2021</t>
  </si>
  <si>
    <t>01/01/2021 al 
31/12/2021</t>
  </si>
  <si>
    <t>31 Marzo de 2021</t>
  </si>
  <si>
    <t>01/04/2021 -31/12/2021</t>
  </si>
  <si>
    <t>01/03/2021 al 31/12/2021</t>
  </si>
  <si>
    <t>01/04/2021 al 31/12/2021</t>
  </si>
  <si>
    <t>30/04/2021
30/09/2021</t>
  </si>
  <si>
    <t>31/11/2021</t>
  </si>
  <si>
    <t>01/01/2021
al
31/12/2021</t>
  </si>
  <si>
    <t>Codigo Integridad</t>
  </si>
  <si>
    <t>Mantener actualizado el Repositorio bajo la custodia de la Coordinación de Gestión del Conocimiento Ambiental
Realizar los comités primarios del proceso</t>
  </si>
  <si>
    <t>Politica de Conocimiento e Investigación Ambiental</t>
  </si>
  <si>
    <t>Entrega de informes de supervisión de las obras en ejecución al comité directivo de la entidad
Socialización y retroalimentación del código de ética de la entidad</t>
  </si>
  <si>
    <t>Subdirector SURYT
Responsables del proceso
Alta Dirección</t>
  </si>
  <si>
    <t xml:space="preserve">Realizar inducción al personal involucrado el procedimiento establecido para la venta y donación de material vegetal y la manera de publicar el reporte de existencia de dicho material.
Realizar seguimiento al Inventario de material vegetal (kardesx)
Reportar al Contador de Árboles de Minambiente
</t>
  </si>
  <si>
    <t>01/02/2021-15/02/2021</t>
  </si>
  <si>
    <t>Ejecutar la asignación de roles o permisos a usuarios a través del formato A-TI-FO07.
Revisar para los diferentes aplicativos las tablas susceptibles de activar log de auditoría</t>
  </si>
  <si>
    <t>Planificar en cada semestre del año una (1) jornada de entrenamiento y reentrenamiento al personal contratado para realizar las actividades del proceso de Gestión Documental.</t>
  </si>
  <si>
    <t xml:space="preserve">Participar en la jornada de inducción y reinducción institucional
</t>
  </si>
  <si>
    <t>Realizar el control y seguimiento a la ejecución del cronograma de visitas vigencia 2021</t>
  </si>
  <si>
    <t>Realizar capacitación al personal contratado para fortalecer las actividades del proceso.</t>
  </si>
  <si>
    <t>Coordinadora Jurídico Administrativa</t>
  </si>
  <si>
    <t xml:space="preserve">Realizar periódicamente comités de Conciliación y Defensa Judicial. </t>
  </si>
  <si>
    <t>Secretaría General
.
Coordinadora jurídico Administrativo</t>
  </si>
  <si>
    <t>Alimentar el Sistema e-Kogui con toda la información de los proceso jurídicos que adelante la Entidad.</t>
  </si>
  <si>
    <t>Realizar capacitación  en política  de prevención de daño antijurídico a los Alcaldes del área de Jurisdicción.</t>
  </si>
  <si>
    <t>Capacitación realizada</t>
  </si>
  <si>
    <t>Acta de Comité Primario
Asistencia a eventos</t>
  </si>
  <si>
    <t>e-Kogui  actualizado</t>
  </si>
  <si>
    <t>Revisar la hoja de vida mediante el formato Control de Procesos E-GE-FO02</t>
  </si>
  <si>
    <t>Realizar Inventarios Físicos, Entradas y Salidas de Almacén y Realizar pruebas selectiva al Inventario de Almacén</t>
  </si>
  <si>
    <t>Determinar un IP fija para consulta y pago de todas las cuentas de la Entidad.</t>
  </si>
  <si>
    <t>Jefe Oficina ADEI
Coordinadora de Tesorería</t>
  </si>
  <si>
    <t>Profesional de Recursos Físicos
Coordinadora de Tesorería</t>
  </si>
  <si>
    <t>IP fija funcionando</t>
  </si>
  <si>
    <t xml:space="preserve">Concertación de compromisos laborales vigencia 01/02/2021- 31/01/2022. y Acuerdos de Gestión 01/01/2021 - 31/12/2021 </t>
  </si>
  <si>
    <t>Evaluador y evaluados</t>
  </si>
  <si>
    <t>No. De compromisos laborales concertados/ no. De empleados * 100</t>
  </si>
  <si>
    <t>DIRECTOR GENERAL</t>
  </si>
  <si>
    <t>27 DE ENERO DE 2021</t>
  </si>
  <si>
    <t>Controlar las autorizaciones otorgadas en los aplicativos tecnológicos, de conformidad con el perfil y funciones del cargo</t>
  </si>
  <si>
    <t xml:space="preserve">Se anexa listado de asistencia </t>
  </si>
  <si>
    <t xml:space="preserve">ELABORADO POR: </t>
  </si>
  <si>
    <t>SEGUIMIENTO OCI:</t>
  </si>
  <si>
    <t>Obtener beneficios de parte de los contratistas de obras hacia la interventoría y los supervisores de dichos contratos con el fin de retrasar tiempos de entrega, disminuir calidad y cantidad de materiales y/u otros fines similares</t>
  </si>
  <si>
    <t xml:space="preserve"> informes de supervisión de las obras en ejecución
Capacitación del código de ética de la entidad
</t>
  </si>
  <si>
    <t>Total de tablas con auditorias activadas en la BD de producción
Usuarios configurados/ total de usuarios</t>
  </si>
  <si>
    <t>Remitir a la oficina de atención al ciudadano de forma trimestral las encuestas diligenciadas para su tabulación y análisis.
Control de acceso a funcionarios y contratistas en horas no laborales
Informar al usuario los medios para  presentar denunciar por estos delitos</t>
  </si>
  <si>
    <t>Hojas de vida verificadas/Total de hojas de vida de funcionarios  posesionados</t>
  </si>
  <si>
    <t>Registrar toda la información recibida a través de los canales de comunicación y plataformas destinadas para tal fin por la entidad (SIC) a fin de evitar la pérdida de la misma, así como dar trámite debido a las solicitudes hechas por las distintas partes interesadas.</t>
  </si>
  <si>
    <t>La conciliación de cartera se ha realizado mensualmente entre las áreas de Tesorería, Cartera y Contabilidad.</t>
  </si>
  <si>
    <t xml:space="preserve">El control a la programación de visitas se realiza a través del formato para asignación de vehículos y se puede evidenciar en el siguiente link
https://drive.google.com/file/d/1P0wNGBM-z9C4qyZQm0R4bZEiGhPc7g2u/view?usp=sharing (Coordinación de Evaluación Ambiental)
</t>
  </si>
  <si>
    <t>La Subdirección de Evaluación y Control Ambiental asigna los roles para el acceso a las herramientas corporativas: red corporativa, correo electrónico corporativo, sistemas de información (SIC, SINCA) y acceso remoto a través del diligenciamiento del formato A-TI-FO07 (Solicitud de usuario para acceso a herramientas de TIC) en el cual se especifica la fecha de terminación del contrato para la respectiva depuración.</t>
  </si>
  <si>
    <t>La Coordinación Jurídico Administrativo alimenta a través del sistema EKOGUI la información de los procesos jurídicos
https://services.defensajuridica.gov.co/ekoguims/#/judiciales/gestionarProcesosCasos</t>
  </si>
  <si>
    <t>Los Informes y actas de supervisión de los procesos contractuales vigentes, se encuentran archivados en las carpetas de la Oficina de Contratación.</t>
  </si>
  <si>
    <t xml:space="preserve">
Evaluación de desempeño calificada
</t>
  </si>
  <si>
    <t>Este año no se ha presentado ninguna declaración de urgencia manifiesta, por lo tanto esta acción no ha sido requerida.</t>
  </si>
  <si>
    <t>La Entidad realizó un contrato de apoyo a la gestión No. 13705-02 para la oficina de Gestión Social y Ambiental con funciones asistenciales de control de material educativo ambiental.</t>
  </si>
  <si>
    <t>La Subdirección de Ordenamiento y Planificación Integral del Territorio controla el Sistema de Información Geográfico por medio de la validación que ejerce la coordinadora del proceso de gestión ambiental el cual consiste en la autorización de los permisos de acceso a la emisión de material cartográfico otorgada mediante los aplicativos tecnológicos.</t>
  </si>
  <si>
    <t>ORDENAMIENTO PLANIFICACIÓN AMBIENTAL TERRITORIAL</t>
  </si>
  <si>
    <t>El área de Tesorería el día 22 de julio convocó a Comité Financiero con el fin de revisar la viabilidad de realizar inversión segura y con la mejor tasa del mercado.</t>
  </si>
  <si>
    <t>Conforme a la decisión tomada en el Comité Financiero del día 22 de Julio,  el  día 29 de julio de 2021 se abrió un CDT  en el Banco de Occidente por la suma de $ 2.775.000.000  a un plazo de  tres meses (90 días).</t>
  </si>
  <si>
    <t>La entidad cuenta para la vigencia 2021 con protección para el manejo de los Recursos Financieros y pólizas en general, a la fecha se encuentra vigente la póliza 3000621 emitida el 12 de mayo de 2021, la cual tiene cobertura hasta el día 8 de enero de 2022.</t>
  </si>
  <si>
    <t>La Oficina Asesora de Direccionamiento Estratégico ha venido asignando los permisos a usuarios basados en la Política de Tecnología.  Para acceder a los sistemas de información y herramientas informáticas  los usuarios deben diligenciar el formato A-TI-FO07 (Solicitud de Usuario para Acceso a Herramientas de TIC). Las contraseñas son de uso exclusivo del funcionario o contratista.
Referente a las tablas de la base de datos, con información sensible a ser modificada, se implementó un esquema de Seguridad, para guardar en una bitácora el registro de todas las transacciones que se efectúan; de esta forma todos los eventos quedan almacenados en un log específico para cada tabla.</t>
  </si>
  <si>
    <t>La información recolectada a través del enlace virtual  http://bit.ly/3s1wBqz es recibida directamente por la Oficina de Atención al Ciudadano donde se encargan de tabular la información. De igual forma las encuestas aportadas en el ítem anterior, son remitidas a la Oficina de Atención al Ciudadano por medio de memorandos para su análisis y elaboración de informes que son publicados en la página web de la entidad http://www.cdmb.gov.co/web/ciudadano/informes-de-encuestas.
El acceso a los funcionarios y contratistas a las instalaciones de la CDMB, en horario no laboral se autoriza a través de un formato A-TH-F004, el cual se entrega al vigilante de turno.
La Subdirección de Evaluación y Control Ambiental a través de las redes sociales ha compartido información a los usuarios  de como pueden presentar denuncias y los medios de contacto con la entidad.</t>
  </si>
  <si>
    <t>La Secretaria General y la Oficina Asesora de Direccionamiento Estratégico realizaron jornada de Inducción y reinducción para los servidores públicos el día 23-abril-2021.</t>
  </si>
  <si>
    <t>La Secretaría General ha realizado seguimiento al cumplimiento de las obligaciones contractuales a través del Formato Único de Presentación de Informes A-BS-F-007 a los abogados externos.</t>
  </si>
  <si>
    <r>
      <rPr>
        <sz val="11"/>
        <rFont val="Arial"/>
        <family val="2"/>
      </rPr>
      <t>Capacitación virtual realizad a través del link</t>
    </r>
    <r>
      <rPr>
        <u/>
        <sz val="11"/>
        <rFont val="Arial"/>
        <family val="2"/>
      </rPr>
      <t xml:space="preserve">
https://zoom.us/j/99241467182?pwd=V0JLUENQV1FHNVpyZVlkL0tiMEpnUT09 </t>
    </r>
  </si>
  <si>
    <t>La Oficina de Gestión Social y Ambiental realiza el registro de las comunicaciones recibidas por la entidad en el Sistema integrado de Comunicaciones - SIC. Se puede verificar la información este link: http://www.cdmb.gov.co/web/images/Documentacion/ciudadano/Informa%20de%20solicitudes/2021/INFORME%20PRIMER%20SEMESTRE%202021%20(1).pdf  En el link se evidencian comunicaciones recibidas con corte a 30 de junio.</t>
  </si>
  <si>
    <t>Se realizaron informes de encuestas de satisfacción de manera mensual, los cuales fueron publicados en la página web de la Corporación.
http://www.cdmb.gov.co/web/ciudadano/informes-de-encuestas en el link se evidencian encuestas de satisfacción con corte 31 de agosto de 2021.</t>
  </si>
  <si>
    <t>La Oficina de Gestión Social y Ambiental reportó de manera mensual en el SIC los indicadores del proceso Relación con Partes Interesadas. http://sauce.cdmb.gov.co/nuevaintra/SIGC/index.php opción Indicadores</t>
  </si>
  <si>
    <t>La Oficina de Gestión Social y ambiental realizó informes de encuestas de satisfacción de manera mensual, los cuales fueron publicados en la página web de la Corporación. http://www.cdmb.gov.co/web/ciudadano/informes-de-encuestas</t>
  </si>
  <si>
    <t>SEGUIMIENTO OCI A 31 DE DICIEMBRE DE 2021</t>
  </si>
  <si>
    <t>NELCY MENDOZA RUEDA  - CONTRATISTA OCI</t>
  </si>
  <si>
    <t>31 DE DICIEMBRE DE 2021</t>
  </si>
  <si>
    <r>
      <t xml:space="preserve">Actualmente se encuentran vigentes los siguientes contratos de obra:
</t>
    </r>
    <r>
      <rPr>
        <b/>
        <sz val="11"/>
        <color theme="1"/>
        <rFont val="Arial"/>
        <family val="2"/>
      </rPr>
      <t>Contrato No 12906</t>
    </r>
    <r>
      <rPr>
        <sz val="11"/>
        <color theme="1"/>
        <rFont val="Arial"/>
        <family val="2"/>
      </rPr>
      <t xml:space="preserve">: Se realiza seguimiento al desarrollo y avance del contrato, mediante comités de obra y entrega de los informes de supervisión del mismo: Acta No 3: 29/01/2021 - Acta No 4: 17/03/2021 - Acta No 5: 12/04/2021
Se entregan 7 informes de ejecución del contrato por parte del contratista. El contrato a fecha 30 de diciembre se encuentra liquidado.
</t>
    </r>
    <r>
      <rPr>
        <b/>
        <sz val="11"/>
        <color theme="1"/>
        <rFont val="Arial"/>
        <family val="2"/>
      </rPr>
      <t>Contrato No 12937</t>
    </r>
    <r>
      <rPr>
        <sz val="11"/>
        <color theme="1"/>
        <rFont val="Arial"/>
        <family val="2"/>
      </rPr>
      <t xml:space="preserve">: Se presentan los informes de interventoría correspondientes a los meses de enero a noviembre de 2021 
</t>
    </r>
    <r>
      <rPr>
        <b/>
        <sz val="11"/>
        <color theme="1"/>
        <rFont val="Arial"/>
        <family val="2"/>
      </rPr>
      <t>Contrato No 12938:</t>
    </r>
    <r>
      <rPr>
        <sz val="11"/>
        <color theme="1"/>
        <rFont val="Arial"/>
        <family val="2"/>
      </rPr>
      <t xml:space="preserve"> Se realiza seguimiento al desarrollo y avance del contrato, mediante comités de obra: Acta No 1: 28/01/2021 -  Acta No 2: 26/02/2021 - Acta No 3: 18/03/2021 - Acta No 4: 04/05/2021
Se presentan 8 informes de obra de los meses enero a agosto 
</t>
    </r>
    <r>
      <rPr>
        <b/>
        <sz val="11"/>
        <color theme="1"/>
        <rFont val="Arial"/>
        <family val="2"/>
      </rPr>
      <t>Contrato No 12939:</t>
    </r>
    <r>
      <rPr>
        <sz val="11"/>
        <color theme="1"/>
        <rFont val="Arial"/>
        <family val="2"/>
      </rPr>
      <t xml:space="preserve"> Se realiza seguimiento al desarrollo y avance del contrato, mediante comités de obra y entrega de los informes de supervisión del mismo: 
Sector Campo hermoso: Acta No 1: 09/01/2021 - Acta No 2: 25/01/2021 - Acta No 3: 18/02/2021- Acta No 4: 25/02/2021 - Acta No 5: 25/03/2021 - Acta No 6: 02/04/2021 - Acta No 7: 08/04/2021 - Acta No 8: 13/04/2021
Sector Girardot: Acta No 1: 09/01/2021- Acta No 2: 25/01/2021- Acta No 3: 18/02/2021 - Acta No 4: 25/02/2021 - Acta No 5: 25/03/2021- Acta No 6: 02/04/2021 - Acta No 7: 27/04/2021
</t>
    </r>
    <r>
      <rPr>
        <b/>
        <sz val="11"/>
        <color theme="1"/>
        <rFont val="Arial"/>
        <family val="2"/>
      </rPr>
      <t>Contrato No 12951:</t>
    </r>
    <r>
      <rPr>
        <sz val="11"/>
        <color theme="1"/>
        <rFont val="Arial"/>
        <family val="2"/>
      </rPr>
      <t xml:space="preserve"> Se realiza seguimiento al desarrollo y avance del contrato, mediante comités de obra: Acta No 1: 28/01/2021 - Acta No 2: 11/03/2021 - Acta No 3:02/04/2021- Acta No 4:16/06/2021
Se realizan dos informes de visita técnica por parte de funcionarios de la subdirección para verificar las condiciones del avance del contrato.
</t>
    </r>
    <r>
      <rPr>
        <b/>
        <sz val="11"/>
        <color theme="1"/>
        <rFont val="Arial"/>
        <family val="2"/>
      </rPr>
      <t xml:space="preserve">Contrato No 12955: </t>
    </r>
    <r>
      <rPr>
        <sz val="11"/>
        <color theme="1"/>
        <rFont val="Arial"/>
        <family val="2"/>
      </rPr>
      <t xml:space="preserve">Se anexan 7 informes de avance de ejecución y 18 actas de comité de supervisión del contrato: Acta No 1: enero de 2021 - Acta No 2: enero de 2021 - Acta No 3: febrero de 2021 - Acta No 4: febrero de 2021 - Acta No 5: marzo de 2021 - Acta No 6: marzo de 2021 - Acta No 7: abril de 2021 - Acta No 8: abril de 2021 - Acta No 9: mayo de 2021 - Acta No 10: mayo de 2021 - Acta No 11: mayo de 2021 - Acta No 12: junio de 2021 - Acta No 13: julio de 2021 - Acta No 14: julio de 2021 - Acta No 15: agosto de 2021 - Acta No 16: agosto de 2021 - Acta No 17: septiembre de 2021 - Acta No 18: septiembre de 2021
</t>
    </r>
    <r>
      <rPr>
        <b/>
        <sz val="11"/>
        <color theme="1"/>
        <rFont val="Arial"/>
        <family val="2"/>
      </rPr>
      <t>Contrato No 12957</t>
    </r>
    <r>
      <rPr>
        <sz val="11"/>
        <color theme="1"/>
        <rFont val="Arial"/>
        <family val="2"/>
      </rPr>
      <t xml:space="preserve">: Se realiza seguimiento al desarrollo y avance del contrato, mediante comités de obra: Se adjuntan 10 informes de avance de ejecución del contrato. Acta No 2: 16/02/2021 - Acta No 3: 17/03/2021
</t>
    </r>
    <r>
      <rPr>
        <b/>
        <sz val="11"/>
        <color theme="1"/>
        <rFont val="Arial"/>
        <family val="2"/>
      </rPr>
      <t xml:space="preserve">Convenio No 12943: </t>
    </r>
    <r>
      <rPr>
        <sz val="11"/>
        <color theme="1"/>
        <rFont val="Arial"/>
        <family val="2"/>
      </rPr>
      <t xml:space="preserve">Se realiza seguimiento al desarrollo y avance del contrato, mediante comités de obra:  Acta No 2: 27/01/2021 - Acta No 2: 22/04/2021 - Acta No 4: 07/05/2021 - Acta No 5:16/07/2021 - Acta No 6:29/07/2021 - Acta No 7:06/12/2021
Contrato No 13328: Se realiza seguimiento al desarrollo y avance del contrato, mediante la entrega de informes de ejecución 
</t>
    </r>
  </si>
  <si>
    <t xml:space="preserve">El día 07 de abril de 2021, se realiza comité primario de la subdirección con el propósito de dar la bienvenida al equipo de trabajo conformado para la vigencia 2021, tratar generalidades de la subdirección y sus coordinaciones, informar por parte del subdirector sobre el avance de las obras que se encuentran en ejecución o en liquidación vigencia 2020
El día 30 de agosto de 2021 se realiza el comité primario No 2 la subdirección y se tratan temas como indicadores de correspondencia, informe de gestión de actividades de las coordinaciones de seguridad hídrica y cambio climático y gestión del riesgo, y se da una socialización sobre la auditoria de renovación 01/09/2021 a cargo de la profesional de apoyo de calidad.
El día 21 de septiembre de 2021 se realiza el comité primario No 3 de la subdirección y se socializan temas relacionados con informe de gestión de actividades de las coordinaciones de seguridad hídrica y cambio climático y gestión del riesgo, avance de ejecución de obras se encuentran bajo la supervisión de la subdirección.
El día 20 de octubre de 2021 se realiza el comité primario No 4 de la subdirección y se socializan temas relacionados con informe de gestión de actividades de las coordinaciones de seguridad hídrica y cambio climático y gestión del riesgo, avance de ejecución de obras se encuentran bajo la supervisión de la subdirección, -Tips del Sistema de Gestión Ambiental (NTC ISO 14001:2015) - Manual de Identidad visual de la CDMB.
El día 06 de diciembre se realiza el comité primario No 5 de la subdirección y se socializan temas relacionados con informe de gestión de actividades de las coordinaciones de seguridad hídrica y cambio climático y gestión del riesgo, avance de ejecución de obras se encuentran bajo la supervisión de la subdirección, se dan instrucciones acerca de la liquidación de contratos para fin de año
</t>
  </si>
  <si>
    <t xml:space="preserve">• El día 07 de abril de 2021, se realiza comité primario de la subdirección con el propósito de dar la bienvenida al equipo de trabajo conformado para la vigencia 2021, tratar generalidades de la subdirección y sus coordinaciones, informar por parte del subdirector sobre el avance de las obras que se encuentran en ejecución o en liquidación vigencia 2020. 
• El día 30 de agosto de 2021 se realiza el comité primario No 2 la subdirección y se tratan temas como indicadores de correspondencia, informe de gestión de actividades de las coordinaciones de seguridad hídrica y cambio climático y gestión del riesgo, y se da una socialización sobre la auditoria de renovación 01/09/2021 a cargo de la profesional de apoyo de calidad.
• El día 21 de septiembre de 2021 se realiza el comité primario No 3 de la subdirección y se socializan temas relacionados con informe de gestión de actividades de las coordinaciones de seguridad hídrica y cambio climático y gestión del riesgo, avance de ejecución de obras se encuentran bajo la supervisión de la subdirección.
• El día 20 de octubre de 2021 se realiza el comité primario No 4 de la subdirección y se socializan temas relacionados con informe de gestión de actividades de las coordinaciones de seguridad hídrica y cambio climático y gestión del riesgo, avance de ejecución de obras se encuentran bajo la supervisión de la subdirección, -Tips del Sistema de Gestión Ambiental (NTC ISO 14001:2015) - Manual de Identidad visual de la CDMB.
• El día 06 de diciembre se realiza el comité primario No 5 de la subdirección y se socializan temas relacionados con informe de gestión de actividades de las coordinaciones de seguridad hídrica y cambio climático y gestión del riesgo, avance de ejecución de obras se encuentran bajo la supervisión de la subdirección, se dan instrucciones acerca de la liquidación de contratos para fin de año
</t>
  </si>
  <si>
    <t xml:space="preserve">Como evidencia del cumplimiento de las acciones de mitigación del riesgo, se aportan los siguientes reportes: 
1.  Acta de reunión de Comité primario de la Subdirección de Gestión Integral de la Oferta Ambiental del mes de agosto en donde se detalla la socialización del procedimiento establecido de entrega de material vegetal. 
2. Reportes de los meses de enero a noviembre del material vegetal disponible en los viveros.
3. Reporte del contador de árboles realizado al Ministerio de Ambiente y Desarrollo Sostenible al mes de noviembre. </t>
  </si>
  <si>
    <t xml:space="preserve">Se efectúa para todos los supervisores de contratos capacitación por medio de la plataforma virtual ZOOM el 10 de agosto de 2021, https://us06web.zoom.us/j/89879358130?pwd=R1dqUURRclZUOWtaV3VUcDhZOURXQT09. La capacitación fue dirigida por el contratista profesional especializado; contrato 12990 cuyo objeto es: “Prestar servicios profesionales para capacitar a los servidores públicos, funcionarios y personal vinculado o contratado con CDMB en materia del SECOP II, establecimiento de roles y flujogramas de trabajo, así como brindar la asesoría jurídica necesaria en la implementación del SECOP II (BS-ABOGADO -05)” 
Se anexa listado de asistencia y memorando OC-1015/2021
</t>
  </si>
  <si>
    <t>La oficina de Contratación realiza el registro diario de todos los documentos y actos administrativos generados en cada proceso contractual. Se evidencia accediendo el link https://www.colombiacompra.gov.co/secop-ii para cada carpeta o expediente electrónico de los contratos en el "Detalle" del Proceso</t>
  </si>
  <si>
    <t xml:space="preserve">La Oficina de Contratación realiza los procedimientos atendiendo la normativa consagrada por la ley 1150 de 2007 y el decreto 1082.  los avisos de convocatoria se encuentran publicados en la página web de la entidad en la sección ciudadanos – servicios -  avisos de convocatoria.  </t>
  </si>
  <si>
    <t xml:space="preserve">Durante el periodo del 1 de enero hasta el 31 de agosto de 2021 se han elaborado un total de 35 minutas, las cuales se emitieron durante el periodo del 1 de julio hasta el 31 de agosto de 2021, de estas minutas 23 cuentan con cláusula de confidencialidad. 
Durante el periodo del 1 de septiembre hasta el 14 de diciembre de 2021, se han realizado un total de 49 minutas emitidas de los cuales 22 cuentan con cláusula de confidencialidad.
Se aporta listado de contratos firmados y de prestación de servicios.
</t>
  </si>
  <si>
    <t>La Coordinación de Recursos Físicos perteneciente a la Subdirección Administrativa y Financiera, realizó el inventario físico de los activos de la entidad  Por parte de los funcionarios y contratistas  encargados del tema  tanto de almacén como de contabilidad y entregan un  archivo que contiene  el inventario  anual  de activos ( planta, equipos)  de propiedad de la CDMB.</t>
  </si>
  <si>
    <t>En lo transcurrido de la vigencia 2021 la Coordinación de Recursos Físicos realizó inventarios periódicos de los bienes muebles a cargo de los funcionarios de la Entidad.   Se adjunta relación de cada de uno de los inventarios realizados a los funcionarios mes por mes.</t>
  </si>
  <si>
    <t>La Entidad actualizó el inventario de bienes inmuebles por parte de la Coordinación de Gestión y Administración de Predios Institucionales, el cual se encuentra disponible en la plataforma SIGA del inventario de activos propiedad de las entidades públicas.</t>
  </si>
  <si>
    <t xml:space="preserve">El 14 de junio de 2021 mediante Memorando SAT-OT 14/2021 16 de julio, la Tesorera de la CDMB requirió a la oficina encargada asignar IP fija exclusiva para consultas y pagos con las entidades financieras, la cual fue asignada el 22 de octubre </t>
  </si>
  <si>
    <t xml:space="preserve">El pasado 14 de julio del año en curso, se llevó a cabo comité de saneamiento contable, con el fin de revisar y plantear soluciones para el dictamen entregado por parte de la Revisora Fiscal en lo que concierne a Propiedad, Planta y equipo, Impuesto predial, legalización del predio donde funciona el Jardín Botánico, deterioro de cartera, Comodatos, Avalúos, Predios invadidos, Arriendos entre otros.
El pasado 25 de noviembre, se realizó el comité de sostenibilidad contable presentando informe de las acciones preventivas referentes al mapa de riesgos de la institución, las cuales quedaron plasmadas en el acta de la reunión. Se adjunta acta del comité
</t>
  </si>
  <si>
    <t>En comité Institucional de Control Interno del 11 de febrero del año en curso se aprobó el cronograma de auditorías para la vigencia 2021 como consta en el acta 001. El cronograma fue modificado en Comité Institucional de Control Interno del 8 de marzo según acta 002, el 7 de mayo acta 003, el 27 de julio acta 004 y el 16 de diciembre de 2021 acta 005</t>
  </si>
  <si>
    <t xml:space="preserve">De acuerdo a la programación de auditorías para la vigencia 2021 en el mes de mayo se realizó la auditoria de Evaluación y Control de la Demanda Ambiental, en el mes de agosto se desarrolló la auditoría interna de Seguridad y Salud en el Trabajo y la auditoría externa por parte de ICONTEC de otorgamiento de la NTC ISO 45001:2018 (Sistema de Gestión de Seguridad y Salud en el Trabajo) y de Renovación bajo las Normas NTC ISO 9001:2015 (Sistema de Gestión de Calidad), NTC ISO 14001:2015 (Sistema de Gestión Ambiental) y en el mes de octubre se realizó auditoria a Financiera </t>
  </si>
  <si>
    <t>Los compromisos laborales de los servidores públicos de carrera se realizaron de acuerdo con las fechas establecidas por la normatividad vigente en la plataforma de la Comisión Nacional del Servicio Civil www.cnsc.gov.co, de igual forma se realizaron los acuerdos de gestión de los Gerentes Públicos, las cuales se encuentran en las hojas de vida de cada Gerente en el archivo físico de la Oficina de Gestión Humana</t>
  </si>
  <si>
    <t xml:space="preserve">Durante el 2021 la Entidad ha realizado los siguientes actos administrativos de delegación de funciones:  
Resolución No. 96 del 19 de febrero de 2021, "por medio de la cual se delega a un funcionario".
Resolución No. 603 del 9 de agosto de 2021, "por medio de la cual se delega una función en materia de contratación".
</t>
  </si>
  <si>
    <t xml:space="preserve">La Subdirección de Evaluación y Control Ambiental en el transcurso del año 2021  ha realizado visitas, teniendo en cuenta las restricciones establecidas por el Gobierno Nacional y la entidad debido a la declaratoria de emergencia sanitaria por el COVID-19, y con  los protocolos de bioseguridad. 
El control a la programación de visitas diario se hace a través de un documento compartido creado en el aplicativo drive, en el cuál se asignan los vehículos y puede ser fácilmente consultado por el Coordinador.
El documento se encuentra en el siguiente link:
https://drive.google.com/file/d/1P0wNGBM-z9C4qyZQm0R4bZEiGhPc7g2u/view?usp=sharing (Coordinación de Evaluación Ambiental)
De igual forma se aporta la programación semanal de vehículos Formato A-FR-FO04,  soportes de programación de visitas (Coordinación de Control y Seguimiento)
Por otra parte, con el fin de evaluar el comportamiento de los servidores públicos en la ejecución de sus labores o prestación de sus servicios, se ha realizado encuestas en el formato A-TH-F04 y a través del link compartido por parte de atención al ciudadano:  http://bit.ly/3s1wBqz.  Se adjuntan soportes de encuestas.   
La encuesta es realizada por los usuarios al momento de finalizar la visita a través del siguiente link:
https://docs.google.com/forms/d/e/1FAIpQLSeMCo9S-UAcYGJPB_DWZ5WQxhwtYVw-88us2frZupVJaqfQUg/viewform
</t>
  </si>
  <si>
    <t>El personal contratado para fortalecer el proceso se encuentran realizando diplomado de Defensa Jurídica del estado con la ANDJE, dicho diplomado culmino  el mes de noviembre del año en curso.</t>
  </si>
  <si>
    <t>Durante el 2021 para los nombramientos realizados  se verificaron los soportes de la hoja de vida del funcionario vs. Manual de funciones, según control de procesos formato E-GE-FO02.</t>
  </si>
  <si>
    <t>La Oficina de Gestión Social y Ambiental  implementó el uso de la planilla A-GR- FO04 para la programación semanal de vehículos, se evidencia la programación realizada con corte a 31 de diciembre</t>
  </si>
  <si>
    <t>La Oficina de Gestión Social y ambiental implementó el uso de planillas para préstamo de material de apoyo A-PI- FO17, se evidencia las planillas diligenciadas con corte a 31 de diciembre</t>
  </si>
  <si>
    <t>La Subdirección de Ordenamiento y Planificación Integral del Territorio socializó en comité primario del 19 de abril de 2021 los procedimientos del SIGC para su cumplimiento y presento en los seguimientos evidencias del cumplimiento de los mismos.</t>
  </si>
  <si>
    <t xml:space="preserve">La Subdirección de Ordenamiento y Planificación Integral del Territorio solicitó a Gestión de la tecnología se crearan usuarios a los contratistas que fueran ingresando a la entidad con el fin de controlar el acceso a la información de la entidad de acuerdo al perfil de cada usuario
Gestión de la tecnología acogió la solicitud y se crearon usuarios a los contratistas. 
Todos los meses se realizan comités primarios. El ultimo se celebró el 13 de diciembre como el ultimo del año 
</t>
  </si>
  <si>
    <t xml:space="preserve">La Subdirección de Ordenamiento y Planificación Integral del Territorio adelantó acciones de socialización del CÓDIGO DE COMPORTAMIENTO ÉTICO - A-TH-DE05 - Versión 02 vía correo electrónico y se socializo en comité primario de la subdirección, de igual forma la coordinación de Gestión de Talento Humano realizó las actividades de inducción y reinducción del personal y la estrategia de navidad donde se fortalecieron los valores institucionales para el servidor publico
La Subdirección de Ordenamiento y Planificación Integral del Territorio adelantó las correspondientes evaluaciones de desempeño a los funcionarios de carrera de la subdirección, cuyos resultados reposan en el archivo de las Hojas de Vida de cada funcionario en la Oficina de Gestión del Talento Humano al igual que en el aplicativo destinado para tal fin por la Función Publica
</t>
  </si>
  <si>
    <t xml:space="preserve">Los informes de supervisión de obras en ejecución y liquidados vigencia 2021 se encuentran descritas en el riesgo No 5 y fueron socializados en comité directivo.
La coordinación de Gestión de Talento Humano realizó las actividades de inducción y reinducción al personal y la estrategia de navidad donde se fortalecieron los valores institucionales para el servidor público, donde se socializó el código de Integridad Institucional 
</t>
  </si>
  <si>
    <t xml:space="preserve">La Secretaria General y la Oficina Asesora de Direccionamiento Estratégico realizaron jornada de Inducción y reinducción para los servidores públicos el día 23-abril-2021.
La jornada de entrenamiento y reentrenamiento al personal contratado para realizar las actividades del proceso de Gestión Documental se realizó el día 14 de septiembre de 2021.
</t>
  </si>
  <si>
    <t xml:space="preserve">
Desde enero de 2021 se han venido desarrollando las capacitaciones que se plantearon en el plan de acción aprobado por la Agencia Jurídica del Estado, la última socialización se realizó el día 25 de noviembre de 2021
</t>
  </si>
  <si>
    <t xml:space="preserve">El grupo Jurídico Administrativo y de servicio al ciudadano realizó durante la vigencia 2021 veintitrés (23) comités de Conciliación y Defensa Judicial.          </t>
  </si>
  <si>
    <t>La Coordinación de Gestión documental, información y archivo en cumplimiento al cronograma de visitas 2021 realizo las siguientes visitas: agosto 5 visitas, septiembre 6 visitas, octubre 3 visitas, noviembre 3 visitas y diciembre 4 visitas.</t>
  </si>
  <si>
    <t xml:space="preserve">Durante la vigencia 2021 La Subdirección de Ordenamiento y Planificación Integral del Territorio actualizo permanentemente el normograma institucional, dándole cumplimiento a la normatividad vigente atendiendo a la iniciativa de la función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</si>
</sst>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2]\ * #,##0.00_ ;_ [$€-2]\ * \-#,##0.00_ ;_ [$€-2]\ * &quot;-&quot;??_ "/>
  </numFmts>
  <fonts count="39" x14ac:knownFonts="1">
    <font>
      <sz val="10"/>
      <name val="Century Gothic"/>
    </font>
    <font>
      <sz val="10"/>
      <name val="Arial"/>
      <family val="2"/>
    </font>
    <font>
      <b/>
      <sz val="10"/>
      <name val="Arial"/>
      <family val="2"/>
    </font>
    <font>
      <sz val="8"/>
      <name val="Century Gothic"/>
      <family val="2"/>
    </font>
    <font>
      <b/>
      <sz val="8"/>
      <name val="Arial"/>
      <family val="2"/>
    </font>
    <font>
      <sz val="8"/>
      <name val="Arial"/>
      <family val="2"/>
    </font>
    <font>
      <sz val="10"/>
      <name val="Arial"/>
      <family val="2"/>
    </font>
    <font>
      <u/>
      <sz val="10"/>
      <color indexed="12"/>
      <name val="Arial"/>
      <family val="2"/>
    </font>
    <font>
      <sz val="8"/>
      <name val="Arial"/>
      <family val="2"/>
    </font>
    <font>
      <b/>
      <sz val="10"/>
      <name val="Century Gothic"/>
      <family val="2"/>
    </font>
    <font>
      <sz val="10"/>
      <name val="Century Gothic"/>
      <family val="2"/>
    </font>
    <font>
      <b/>
      <sz val="8"/>
      <color indexed="9"/>
      <name val="Arial"/>
      <family val="2"/>
    </font>
    <font>
      <b/>
      <sz val="10"/>
      <color indexed="9"/>
      <name val="Arial"/>
      <family val="2"/>
    </font>
    <font>
      <sz val="10"/>
      <color indexed="9"/>
      <name val="Arial"/>
      <family val="2"/>
    </font>
    <font>
      <b/>
      <sz val="14"/>
      <name val="Arial"/>
      <family val="2"/>
    </font>
    <font>
      <b/>
      <sz val="12"/>
      <name val="Arial"/>
      <family val="2"/>
    </font>
    <font>
      <b/>
      <sz val="9"/>
      <name val="Arial"/>
      <family val="2"/>
    </font>
    <font>
      <b/>
      <sz val="16"/>
      <name val="Century Gothic"/>
      <family val="2"/>
    </font>
    <font>
      <sz val="9"/>
      <name val="Arial"/>
      <family val="2"/>
    </font>
    <font>
      <sz val="7"/>
      <name val="Arial"/>
      <family val="2"/>
    </font>
    <font>
      <sz val="12"/>
      <name val="Arial"/>
      <family val="2"/>
    </font>
    <font>
      <sz val="11"/>
      <name val="Arial"/>
      <family val="2"/>
    </font>
    <font>
      <sz val="13"/>
      <name val="Arial"/>
      <family val="2"/>
    </font>
    <font>
      <sz val="10"/>
      <color indexed="8"/>
      <name val="Arial"/>
      <family val="2"/>
    </font>
    <font>
      <sz val="10"/>
      <color rgb="FFFF0000"/>
      <name val="Arial"/>
      <family val="2"/>
    </font>
    <font>
      <sz val="10"/>
      <color theme="1"/>
      <name val="Arial"/>
      <family val="2"/>
    </font>
    <font>
      <sz val="10"/>
      <color theme="1"/>
      <name val="Century Gothic"/>
      <family val="2"/>
    </font>
    <font>
      <sz val="12"/>
      <color theme="1"/>
      <name val="Arial"/>
      <family val="2"/>
    </font>
    <font>
      <b/>
      <sz val="10"/>
      <color theme="1"/>
      <name val="Arial"/>
      <family val="2"/>
    </font>
    <font>
      <sz val="11"/>
      <color theme="1"/>
      <name val="Arial"/>
      <family val="2"/>
    </font>
    <font>
      <sz val="10"/>
      <color rgb="FF000000"/>
      <name val="Arial"/>
      <family val="2"/>
    </font>
    <font>
      <sz val="13"/>
      <color theme="1"/>
      <name val="Arial"/>
      <family val="2"/>
    </font>
    <font>
      <sz val="13"/>
      <color rgb="FF000000"/>
      <name val="Arial"/>
      <family val="2"/>
    </font>
    <font>
      <sz val="12"/>
      <color theme="0"/>
      <name val="Arial"/>
      <family val="2"/>
    </font>
    <font>
      <sz val="12"/>
      <color rgb="FFFF0000"/>
      <name val="Arial"/>
      <family val="2"/>
    </font>
    <font>
      <b/>
      <sz val="11"/>
      <name val="Arial"/>
      <family val="2"/>
    </font>
    <font>
      <sz val="11"/>
      <color theme="0"/>
      <name val="Arial"/>
      <family val="2"/>
    </font>
    <font>
      <b/>
      <sz val="11"/>
      <color theme="1"/>
      <name val="Arial"/>
      <family val="2"/>
    </font>
    <font>
      <u/>
      <sz val="11"/>
      <name val="Arial"/>
      <family val="2"/>
    </font>
  </fonts>
  <fills count="13">
    <fill>
      <patternFill patternType="none"/>
    </fill>
    <fill>
      <patternFill patternType="gray125"/>
    </fill>
    <fill>
      <patternFill patternType="solid">
        <fgColor indexed="18"/>
        <bgColor indexed="64"/>
      </patternFill>
    </fill>
    <fill>
      <patternFill patternType="solid">
        <fgColor indexed="31"/>
        <bgColor indexed="64"/>
      </patternFill>
    </fill>
    <fill>
      <patternFill patternType="solid">
        <fgColor indexed="4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0">
    <xf numFmtId="0" fontId="0" fillId="0" borderId="0"/>
    <xf numFmtId="164" fontId="6"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0" fillId="0" borderId="0"/>
    <xf numFmtId="0" fontId="6" fillId="0" borderId="0"/>
    <xf numFmtId="0" fontId="1" fillId="0" borderId="0"/>
    <xf numFmtId="0" fontId="1" fillId="0" borderId="0"/>
    <xf numFmtId="0" fontId="6" fillId="0" borderId="0"/>
    <xf numFmtId="0" fontId="6" fillId="0" borderId="0"/>
  </cellStyleXfs>
  <cellXfs count="560">
    <xf numFmtId="0" fontId="0" fillId="0" borderId="0" xfId="0"/>
    <xf numFmtId="0" fontId="1" fillId="0" borderId="0" xfId="0" applyFont="1"/>
    <xf numFmtId="0" fontId="2" fillId="0" borderId="0" xfId="0" applyFont="1"/>
    <xf numFmtId="0" fontId="1" fillId="0" borderId="0" xfId="0" applyFont="1" applyBorder="1"/>
    <xf numFmtId="0" fontId="6" fillId="0" borderId="0" xfId="5" applyFill="1"/>
    <xf numFmtId="0" fontId="6" fillId="0" borderId="0" xfId="5"/>
    <xf numFmtId="0" fontId="6" fillId="0" borderId="0" xfId="5" applyAlignment="1"/>
    <xf numFmtId="0" fontId="6" fillId="0" borderId="1" xfId="5" applyBorder="1" applyAlignment="1">
      <alignment horizontal="center" vertical="center"/>
    </xf>
    <xf numFmtId="0" fontId="1" fillId="0" borderId="0" xfId="5" applyFont="1" applyAlignment="1">
      <alignment horizontal="center"/>
    </xf>
    <xf numFmtId="0" fontId="6" fillId="0" borderId="0" xfId="5" applyFill="1" applyBorder="1"/>
    <xf numFmtId="0" fontId="6" fillId="0" borderId="0" xfId="5" applyBorder="1"/>
    <xf numFmtId="0" fontId="6" fillId="0" borderId="0" xfId="5" applyFont="1"/>
    <xf numFmtId="49" fontId="5" fillId="0" borderId="1" xfId="9" applyNumberFormat="1" applyFont="1" applyBorder="1" applyAlignment="1">
      <alignment vertical="center" wrapText="1"/>
    </xf>
    <xf numFmtId="49" fontId="5" fillId="0" borderId="1" xfId="9" applyNumberFormat="1" applyFont="1" applyFill="1" applyBorder="1" applyAlignment="1">
      <alignment horizontal="center" vertical="center" wrapText="1"/>
    </xf>
    <xf numFmtId="49" fontId="5" fillId="0" borderId="1" xfId="9" applyNumberFormat="1" applyFont="1" applyBorder="1" applyAlignment="1">
      <alignment horizontal="left" vertical="center" wrapText="1"/>
    </xf>
    <xf numFmtId="49" fontId="5" fillId="0" borderId="1" xfId="9" applyNumberFormat="1" applyFont="1" applyBorder="1" applyAlignment="1">
      <alignment horizontal="center" vertical="center" wrapText="1"/>
    </xf>
    <xf numFmtId="49" fontId="5" fillId="0" borderId="1" xfId="9" applyNumberFormat="1" applyFont="1" applyFill="1" applyBorder="1" applyAlignment="1">
      <alignment horizontal="justify" vertical="center" wrapText="1"/>
    </xf>
    <xf numFmtId="49" fontId="5" fillId="0" borderId="1" xfId="9" applyNumberFormat="1" applyFont="1" applyBorder="1" applyAlignment="1">
      <alignment horizontal="justify" vertical="center" wrapText="1"/>
    </xf>
    <xf numFmtId="49" fontId="5" fillId="0" borderId="0" xfId="9" applyNumberFormat="1" applyFont="1" applyAlignment="1">
      <alignment horizontal="center" vertical="center" wrapText="1"/>
    </xf>
    <xf numFmtId="0" fontId="1" fillId="0" borderId="2" xfId="0" applyFont="1" applyBorder="1" applyAlignment="1">
      <alignment horizontal="center" vertical="center" wrapText="1"/>
    </xf>
    <xf numFmtId="0" fontId="6" fillId="0" borderId="2" xfId="5" applyBorder="1" applyAlignment="1">
      <alignment horizontal="center" vertical="center"/>
    </xf>
    <xf numFmtId="0" fontId="6" fillId="0" borderId="0" xfId="5" applyFont="1" applyAlignment="1">
      <alignment wrapText="1"/>
    </xf>
    <xf numFmtId="0" fontId="6" fillId="0" borderId="0" xfId="5" applyAlignment="1">
      <alignment vertical="center"/>
    </xf>
    <xf numFmtId="0" fontId="1" fillId="0" borderId="0" xfId="5" applyFont="1" applyFill="1" applyBorder="1" applyAlignment="1">
      <alignment horizontal="center" vertical="center"/>
    </xf>
    <xf numFmtId="0" fontId="6" fillId="0" borderId="0" xfId="5" applyNumberFormat="1"/>
    <xf numFmtId="0" fontId="1" fillId="0" borderId="1" xfId="0" applyFont="1" applyBorder="1" applyAlignment="1">
      <alignment horizontal="center" vertical="center" wrapText="1"/>
    </xf>
    <xf numFmtId="0" fontId="6" fillId="0" borderId="0" xfId="5" applyFont="1" applyFill="1"/>
    <xf numFmtId="0" fontId="6" fillId="0" borderId="1" xfId="5" applyFill="1" applyBorder="1" applyAlignment="1">
      <alignment horizontal="center" vertical="center"/>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wrapText="1"/>
    </xf>
    <xf numFmtId="0" fontId="1" fillId="0" borderId="0" xfId="0" applyFont="1" applyBorder="1" applyAlignment="1">
      <alignment vertical="center" wrapText="1"/>
    </xf>
    <xf numFmtId="0" fontId="6" fillId="0" borderId="3" xfId="5" applyBorder="1" applyAlignment="1">
      <alignment horizontal="center" vertical="center"/>
    </xf>
    <xf numFmtId="0" fontId="6" fillId="0" borderId="1" xfId="5" applyBorder="1" applyAlignment="1">
      <alignment horizontal="center" vertical="center" wrapText="1"/>
    </xf>
    <xf numFmtId="0" fontId="6" fillId="0" borderId="1" xfId="5" applyFill="1" applyBorder="1" applyAlignment="1">
      <alignment horizontal="center" vertical="center" wrapText="1"/>
    </xf>
    <xf numFmtId="0" fontId="6" fillId="0" borderId="2" xfId="5" applyBorder="1" applyAlignment="1">
      <alignment horizontal="center" vertical="center" wrapText="1"/>
    </xf>
    <xf numFmtId="0" fontId="6" fillId="0" borderId="1" xfId="5" applyBorder="1" applyAlignment="1">
      <alignment vertical="center"/>
    </xf>
    <xf numFmtId="0" fontId="6" fillId="0" borderId="3" xfId="5" applyBorder="1" applyAlignment="1">
      <alignment vertical="center"/>
    </xf>
    <xf numFmtId="0" fontId="1" fillId="0" borderId="3" xfId="0" applyFont="1" applyBorder="1" applyAlignment="1">
      <alignment horizontal="center" vertical="center" wrapText="1"/>
    </xf>
    <xf numFmtId="0" fontId="6" fillId="0" borderId="4" xfId="5" applyBorder="1"/>
    <xf numFmtId="0" fontId="11" fillId="2" borderId="3" xfId="5" applyFont="1" applyFill="1" applyBorder="1" applyAlignment="1">
      <alignment horizontal="center" vertical="center"/>
    </xf>
    <xf numFmtId="0" fontId="12" fillId="2" borderId="3" xfId="5" applyFont="1" applyFill="1" applyBorder="1" applyAlignment="1">
      <alignment horizontal="center" vertical="center"/>
    </xf>
    <xf numFmtId="49" fontId="6" fillId="0" borderId="1" xfId="9" applyNumberFormat="1" applyBorder="1" applyAlignment="1">
      <alignment horizontal="justify" vertical="center" wrapText="1"/>
    </xf>
    <xf numFmtId="49" fontId="4" fillId="0" borderId="5" xfId="9" applyNumberFormat="1" applyFont="1" applyBorder="1" applyAlignment="1">
      <alignment horizontal="center" vertical="center" wrapText="1"/>
    </xf>
    <xf numFmtId="49" fontId="5" fillId="0" borderId="6" xfId="9" applyNumberFormat="1" applyFont="1" applyFill="1" applyBorder="1" applyAlignment="1">
      <alignment horizontal="justify" vertical="center" wrapText="1"/>
    </xf>
    <xf numFmtId="49" fontId="5" fillId="0" borderId="6" xfId="9" applyNumberFormat="1" applyFont="1" applyFill="1" applyBorder="1" applyAlignment="1">
      <alignment horizontal="center" vertical="center" wrapText="1"/>
    </xf>
    <xf numFmtId="49" fontId="5" fillId="0" borderId="6" xfId="9" applyNumberFormat="1" applyFont="1" applyBorder="1" applyAlignment="1">
      <alignment vertical="center" wrapText="1"/>
    </xf>
    <xf numFmtId="49" fontId="5" fillId="0" borderId="7" xfId="9" applyNumberFormat="1" applyFont="1" applyBorder="1" applyAlignment="1">
      <alignment vertical="center" wrapText="1"/>
    </xf>
    <xf numFmtId="49" fontId="4" fillId="0" borderId="8" xfId="9" applyNumberFormat="1" applyFont="1" applyBorder="1" applyAlignment="1">
      <alignment horizontal="center" vertical="center" wrapText="1"/>
    </xf>
    <xf numFmtId="49" fontId="5" fillId="0" borderId="9" xfId="9" applyNumberFormat="1" applyFont="1" applyBorder="1" applyAlignment="1">
      <alignment vertical="center" wrapText="1"/>
    </xf>
    <xf numFmtId="49" fontId="5" fillId="0" borderId="8" xfId="9" applyNumberFormat="1" applyFont="1" applyBorder="1" applyAlignment="1">
      <alignment horizontal="center" vertical="center" wrapText="1"/>
    </xf>
    <xf numFmtId="49" fontId="5" fillId="0" borderId="9" xfId="9" applyNumberFormat="1" applyFont="1" applyBorder="1" applyAlignment="1">
      <alignment horizontal="justify" vertical="center" wrapText="1"/>
    </xf>
    <xf numFmtId="49" fontId="5" fillId="0" borderId="9" xfId="9" applyNumberFormat="1" applyFont="1" applyBorder="1" applyAlignment="1">
      <alignment horizontal="center" vertical="center" wrapText="1"/>
    </xf>
    <xf numFmtId="49" fontId="6" fillId="0" borderId="9" xfId="9" applyNumberFormat="1" applyBorder="1" applyAlignment="1">
      <alignment horizontal="justify" vertical="center" wrapText="1"/>
    </xf>
    <xf numFmtId="49" fontId="5" fillId="0" borderId="10" xfId="9" applyNumberFormat="1" applyFont="1" applyBorder="1" applyAlignment="1">
      <alignment horizontal="center" vertical="center" wrapText="1"/>
    </xf>
    <xf numFmtId="49" fontId="5" fillId="0" borderId="3" xfId="9" applyNumberFormat="1" applyFont="1" applyFill="1" applyBorder="1" applyAlignment="1">
      <alignment horizontal="center" vertical="center" wrapText="1"/>
    </xf>
    <xf numFmtId="49" fontId="5" fillId="0" borderId="3" xfId="9" applyNumberFormat="1" applyFont="1" applyFill="1" applyBorder="1" applyAlignment="1">
      <alignment vertical="center" wrapText="1"/>
    </xf>
    <xf numFmtId="49" fontId="5" fillId="0" borderId="3" xfId="9" applyNumberFormat="1" applyFont="1" applyBorder="1" applyAlignment="1">
      <alignment horizontal="center" vertical="center" wrapText="1"/>
    </xf>
    <xf numFmtId="49" fontId="5" fillId="0" borderId="3" xfId="9" applyNumberFormat="1" applyFont="1" applyBorder="1" applyAlignment="1">
      <alignment horizontal="left" vertical="center" wrapText="1"/>
    </xf>
    <xf numFmtId="49" fontId="6" fillId="0" borderId="3" xfId="9" applyNumberFormat="1" applyBorder="1" applyAlignment="1">
      <alignment horizontal="justify" vertical="center" wrapText="1"/>
    </xf>
    <xf numFmtId="49" fontId="6" fillId="0" borderId="11" xfId="9" applyNumberFormat="1" applyBorder="1" applyAlignment="1">
      <alignment horizontal="justify" vertical="center" wrapText="1"/>
    </xf>
    <xf numFmtId="0" fontId="5" fillId="0" borderId="0" xfId="9" applyFont="1" applyFill="1" applyAlignment="1">
      <alignment vertical="center" wrapText="1"/>
    </xf>
    <xf numFmtId="0" fontId="4" fillId="0" borderId="0" xfId="9" applyFont="1" applyFill="1" applyAlignment="1">
      <alignment vertical="center" wrapText="1"/>
    </xf>
    <xf numFmtId="0" fontId="4" fillId="0" borderId="12" xfId="9" applyFont="1" applyFill="1" applyBorder="1" applyAlignment="1">
      <alignment horizontal="center" vertical="center" wrapText="1"/>
    </xf>
    <xf numFmtId="49" fontId="4" fillId="0" borderId="13" xfId="9" applyNumberFormat="1"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14" xfId="9" applyFont="1" applyFill="1" applyBorder="1" applyAlignment="1">
      <alignment horizontal="center" vertical="center" wrapText="1"/>
    </xf>
    <xf numFmtId="0" fontId="4" fillId="0" borderId="0" xfId="9" applyFont="1" applyAlignment="1">
      <alignment horizontal="center" vertical="center" wrapText="1"/>
    </xf>
    <xf numFmtId="49" fontId="5" fillId="0" borderId="0" xfId="9" applyNumberFormat="1" applyFont="1" applyAlignment="1">
      <alignment vertical="center" wrapText="1"/>
    </xf>
    <xf numFmtId="0" fontId="5" fillId="0" borderId="0" xfId="9" applyFont="1" applyAlignment="1">
      <alignment vertical="center" wrapText="1"/>
    </xf>
    <xf numFmtId="0" fontId="5" fillId="0" borderId="0" xfId="9" applyFont="1" applyAlignment="1">
      <alignment horizontal="center" vertical="center" wrapText="1"/>
    </xf>
    <xf numFmtId="0" fontId="1" fillId="0" borderId="0" xfId="0" applyFont="1" applyAlignment="1">
      <alignment horizontal="center" vertical="center" wrapText="1"/>
    </xf>
    <xf numFmtId="0" fontId="1" fillId="0" borderId="0" xfId="0" applyNumberFormat="1" applyFont="1" applyBorder="1" applyAlignment="1">
      <alignment vertical="center" wrapText="1"/>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49" fontId="1" fillId="3" borderId="6"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3" borderId="1" xfId="0"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9" xfId="0" applyFont="1" applyFill="1" applyBorder="1" applyAlignment="1">
      <alignment vertical="center" wrapText="1"/>
    </xf>
    <xf numFmtId="0" fontId="1" fillId="3" borderId="10"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11" xfId="0" applyFont="1" applyFill="1" applyBorder="1" applyAlignment="1">
      <alignment vertical="center" wrapText="1"/>
    </xf>
    <xf numFmtId="0" fontId="13" fillId="3" borderId="1" xfId="0" applyFont="1" applyFill="1" applyBorder="1" applyAlignment="1">
      <alignment horizontal="center" vertical="center" wrapText="1"/>
    </xf>
    <xf numFmtId="0" fontId="1" fillId="4" borderId="1" xfId="5" applyFont="1" applyFill="1" applyBorder="1"/>
    <xf numFmtId="0" fontId="6" fillId="4" borderId="1" xfId="5" applyFont="1" applyFill="1" applyBorder="1" applyAlignment="1">
      <alignment wrapText="1"/>
    </xf>
    <xf numFmtId="0" fontId="6" fillId="4" borderId="1" xfId="5" applyFont="1" applyFill="1" applyBorder="1"/>
    <xf numFmtId="0" fontId="6" fillId="4" borderId="1" xfId="5" applyFill="1" applyBorder="1"/>
    <xf numFmtId="0" fontId="6" fillId="0" borderId="1" xfId="5" applyFont="1" applyBorder="1" applyAlignment="1">
      <alignment horizontal="center" vertical="center"/>
    </xf>
    <xf numFmtId="0" fontId="6" fillId="5" borderId="0" xfId="8" applyFill="1"/>
    <xf numFmtId="0" fontId="2" fillId="5" borderId="0" xfId="8" applyFont="1" applyFill="1"/>
    <xf numFmtId="0" fontId="2" fillId="5" borderId="0" xfId="8" applyFont="1" applyFill="1" applyAlignment="1">
      <alignment horizontal="center" vertical="center"/>
    </xf>
    <xf numFmtId="0" fontId="16" fillId="6" borderId="15" xfId="8" applyFont="1" applyFill="1" applyBorder="1" applyAlignment="1">
      <alignment horizontal="center" vertical="center"/>
    </xf>
    <xf numFmtId="0" fontId="16" fillId="6" borderId="0" xfId="8" applyFont="1" applyFill="1" applyBorder="1" applyAlignment="1">
      <alignment horizontal="center" vertical="center"/>
    </xf>
    <xf numFmtId="0" fontId="16" fillId="6" borderId="16" xfId="8" applyFont="1" applyFill="1" applyBorder="1" applyAlignment="1">
      <alignment horizontal="center" vertical="center"/>
    </xf>
    <xf numFmtId="0" fontId="16" fillId="6" borderId="17" xfId="8" applyFont="1" applyFill="1" applyBorder="1" applyAlignment="1">
      <alignment horizontal="center" vertical="center"/>
    </xf>
    <xf numFmtId="0" fontId="16" fillId="6" borderId="18" xfId="8" applyFont="1" applyFill="1" applyBorder="1" applyAlignment="1">
      <alignment horizontal="center" vertical="center"/>
    </xf>
    <xf numFmtId="0" fontId="16" fillId="6" borderId="19" xfId="8" applyFont="1" applyFill="1" applyBorder="1" applyAlignment="1">
      <alignment horizontal="center" vertical="center"/>
    </xf>
    <xf numFmtId="0" fontId="16" fillId="7" borderId="18" xfId="8" applyFont="1" applyFill="1" applyBorder="1" applyAlignment="1">
      <alignment horizontal="center" vertical="center"/>
    </xf>
    <xf numFmtId="0" fontId="16" fillId="7" borderId="19" xfId="8" applyFont="1" applyFill="1" applyBorder="1" applyAlignment="1">
      <alignment horizontal="center" vertical="center"/>
    </xf>
    <xf numFmtId="0" fontId="16" fillId="7" borderId="20" xfId="8" applyFont="1" applyFill="1" applyBorder="1" applyAlignment="1">
      <alignment horizontal="center" vertical="center"/>
    </xf>
    <xf numFmtId="0" fontId="16" fillId="7" borderId="15" xfId="8" applyFont="1" applyFill="1" applyBorder="1" applyAlignment="1">
      <alignment horizontal="center" vertical="center"/>
    </xf>
    <xf numFmtId="0" fontId="16" fillId="7" borderId="0" xfId="8" applyFont="1" applyFill="1" applyBorder="1" applyAlignment="1">
      <alignment horizontal="center" vertical="center"/>
    </xf>
    <xf numFmtId="0" fontId="16" fillId="7" borderId="21" xfId="8" applyFont="1" applyFill="1" applyBorder="1" applyAlignment="1">
      <alignment horizontal="center" vertical="center"/>
    </xf>
    <xf numFmtId="0" fontId="16" fillId="8" borderId="0" xfId="8" applyFont="1" applyFill="1" applyBorder="1" applyAlignment="1">
      <alignment horizontal="center" vertical="center"/>
    </xf>
    <xf numFmtId="0" fontId="16" fillId="8" borderId="18" xfId="8" applyFont="1" applyFill="1" applyBorder="1" applyAlignment="1">
      <alignment horizontal="center" vertical="center"/>
    </xf>
    <xf numFmtId="0" fontId="16" fillId="8" borderId="19" xfId="8" applyFont="1" applyFill="1" applyBorder="1" applyAlignment="1">
      <alignment horizontal="center" vertical="center"/>
    </xf>
    <xf numFmtId="0" fontId="16" fillId="8" borderId="15" xfId="8" applyFont="1" applyFill="1" applyBorder="1" applyAlignment="1">
      <alignment horizontal="center" vertical="center"/>
    </xf>
    <xf numFmtId="0" fontId="1" fillId="0" borderId="1" xfId="5" applyFont="1" applyBorder="1" applyAlignment="1">
      <alignment vertical="center" wrapText="1"/>
    </xf>
    <xf numFmtId="0" fontId="1" fillId="0" borderId="0" xfId="0" applyFont="1" applyBorder="1" applyAlignment="1">
      <alignment horizontal="center" vertical="center" wrapText="1"/>
    </xf>
    <xf numFmtId="0" fontId="24" fillId="3" borderId="6" xfId="0" applyFont="1" applyFill="1" applyBorder="1" applyAlignment="1">
      <alignment vertical="center" wrapText="1"/>
    </xf>
    <xf numFmtId="0" fontId="24" fillId="3" borderId="1" xfId="0" applyFont="1" applyFill="1" applyBorder="1" applyAlignment="1">
      <alignment vertical="center" wrapText="1"/>
    </xf>
    <xf numFmtId="0" fontId="16" fillId="8" borderId="22" xfId="8" applyFont="1" applyFill="1" applyBorder="1" applyAlignment="1">
      <alignment horizontal="center" vertical="center"/>
    </xf>
    <xf numFmtId="0" fontId="16" fillId="6" borderId="23" xfId="8" applyFont="1" applyFill="1" applyBorder="1" applyAlignment="1">
      <alignment horizontal="center" vertical="center"/>
    </xf>
    <xf numFmtId="0" fontId="16" fillId="6" borderId="22" xfId="8" applyFont="1" applyFill="1" applyBorder="1" applyAlignment="1">
      <alignment horizontal="center" vertical="center"/>
    </xf>
    <xf numFmtId="0" fontId="1" fillId="6" borderId="24" xfId="8" applyFont="1" applyFill="1" applyBorder="1"/>
    <xf numFmtId="0" fontId="1" fillId="6" borderId="25" xfId="8" applyFont="1" applyFill="1" applyBorder="1"/>
    <xf numFmtId="0" fontId="1" fillId="6" borderId="26" xfId="8" applyFont="1" applyFill="1" applyBorder="1"/>
    <xf numFmtId="0" fontId="1" fillId="8" borderId="27" xfId="8" applyFont="1" applyFill="1" applyBorder="1"/>
    <xf numFmtId="0" fontId="1" fillId="6" borderId="27" xfId="8" applyFont="1" applyFill="1" applyBorder="1"/>
    <xf numFmtId="0" fontId="1" fillId="8" borderId="25" xfId="8" applyFont="1" applyFill="1" applyBorder="1"/>
    <xf numFmtId="0" fontId="1" fillId="8" borderId="28" xfId="8" applyFont="1" applyFill="1" applyBorder="1"/>
    <xf numFmtId="0" fontId="1" fillId="8" borderId="29" xfId="8" applyFont="1" applyFill="1" applyBorder="1"/>
    <xf numFmtId="0" fontId="1" fillId="8" borderId="30" xfId="8" applyFont="1" applyFill="1" applyBorder="1"/>
    <xf numFmtId="0" fontId="16" fillId="7" borderId="31" xfId="8" applyFont="1" applyFill="1" applyBorder="1" applyAlignment="1">
      <alignment horizontal="center" vertical="center"/>
    </xf>
    <xf numFmtId="0" fontId="16" fillId="7" borderId="32" xfId="8" applyFont="1" applyFill="1" applyBorder="1" applyAlignment="1">
      <alignment horizontal="center" vertical="center"/>
    </xf>
    <xf numFmtId="0" fontId="1" fillId="7" borderId="33" xfId="8" applyFont="1" applyFill="1" applyBorder="1"/>
    <xf numFmtId="0" fontId="1" fillId="7" borderId="28" xfId="8" applyFont="1" applyFill="1" applyBorder="1"/>
    <xf numFmtId="0" fontId="1" fillId="7" borderId="34" xfId="8" applyFont="1" applyFill="1" applyBorder="1"/>
    <xf numFmtId="0" fontId="1" fillId="7" borderId="30" xfId="8" applyFont="1" applyFill="1" applyBorder="1"/>
    <xf numFmtId="0" fontId="1" fillId="6" borderId="30" xfId="8" applyFont="1" applyFill="1" applyBorder="1"/>
    <xf numFmtId="0" fontId="1" fillId="6" borderId="28" xfId="8" applyFont="1" applyFill="1" applyBorder="1"/>
    <xf numFmtId="0" fontId="1" fillId="6" borderId="29" xfId="8" applyFont="1" applyFill="1" applyBorder="1"/>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0" fontId="19" fillId="0" borderId="13" xfId="0" applyFont="1" applyBorder="1" applyAlignment="1">
      <alignmen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4"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0" borderId="13" xfId="5" applyFont="1" applyBorder="1" applyAlignment="1">
      <alignment horizontal="left"/>
    </xf>
    <xf numFmtId="0" fontId="19" fillId="0" borderId="13" xfId="5" applyFont="1" applyFill="1" applyBorder="1" applyAlignment="1">
      <alignment horizontal="left"/>
    </xf>
    <xf numFmtId="0" fontId="19" fillId="0" borderId="2" xfId="5" applyFont="1" applyBorder="1" applyAlignment="1">
      <alignment horizontal="left"/>
    </xf>
    <xf numFmtId="0" fontId="19" fillId="0" borderId="2" xfId="5" applyFont="1" applyFill="1" applyBorder="1" applyAlignment="1">
      <alignment horizontal="left"/>
    </xf>
    <xf numFmtId="0" fontId="2" fillId="9" borderId="1" xfId="0" applyFont="1" applyFill="1" applyBorder="1" applyAlignment="1">
      <alignment horizontal="center"/>
    </xf>
    <xf numFmtId="0" fontId="9" fillId="10" borderId="1" xfId="0" applyFont="1" applyFill="1" applyBorder="1" applyAlignment="1">
      <alignment horizontal="center" vertical="center" wrapText="1"/>
    </xf>
    <xf numFmtId="0" fontId="1" fillId="11" borderId="31" xfId="8" applyFont="1" applyFill="1" applyBorder="1"/>
    <xf numFmtId="0" fontId="16" fillId="11" borderId="19" xfId="8" applyFont="1" applyFill="1" applyBorder="1" applyAlignment="1">
      <alignment horizontal="center" vertical="center"/>
    </xf>
    <xf numFmtId="0" fontId="16" fillId="11" borderId="20" xfId="8" applyFont="1" applyFill="1" applyBorder="1" applyAlignment="1">
      <alignment horizontal="center" vertical="center"/>
    </xf>
    <xf numFmtId="0" fontId="16" fillId="11" borderId="18" xfId="8" applyFont="1" applyFill="1" applyBorder="1" applyAlignment="1">
      <alignment horizontal="center" vertical="center"/>
    </xf>
    <xf numFmtId="0" fontId="1" fillId="11" borderId="32" xfId="8" applyFont="1" applyFill="1" applyBorder="1"/>
    <xf numFmtId="0" fontId="16" fillId="11" borderId="0" xfId="8" applyFont="1" applyFill="1" applyBorder="1" applyAlignment="1">
      <alignment horizontal="center" vertical="center"/>
    </xf>
    <xf numFmtId="0" fontId="16" fillId="11" borderId="21" xfId="8" applyFont="1" applyFill="1" applyBorder="1" applyAlignment="1">
      <alignment horizontal="center" vertical="center"/>
    </xf>
    <xf numFmtId="0" fontId="16" fillId="11" borderId="15" xfId="8" applyFont="1" applyFill="1" applyBorder="1" applyAlignment="1">
      <alignment horizontal="center" vertical="center"/>
    </xf>
    <xf numFmtId="0" fontId="1" fillId="11" borderId="33" xfId="8" applyFont="1" applyFill="1" applyBorder="1"/>
    <xf numFmtId="0" fontId="1" fillId="11" borderId="28" xfId="8" applyFont="1" applyFill="1" applyBorder="1"/>
    <xf numFmtId="0" fontId="1" fillId="11" borderId="34" xfId="8" applyFont="1" applyFill="1" applyBorder="1"/>
    <xf numFmtId="0" fontId="1" fillId="11" borderId="30" xfId="8" applyFont="1" applyFill="1" applyBorder="1"/>
    <xf numFmtId="0" fontId="1" fillId="11" borderId="0" xfId="8" applyFont="1" applyFill="1" applyBorder="1"/>
    <xf numFmtId="0" fontId="10" fillId="0" borderId="1" xfId="0" applyFont="1" applyBorder="1" applyAlignment="1">
      <alignment horizontal="center" vertical="center" wrapText="1"/>
    </xf>
    <xf numFmtId="0" fontId="1" fillId="0" borderId="1" xfId="5" applyFont="1" applyBorder="1" applyAlignment="1">
      <alignment horizontal="center" vertical="center"/>
    </xf>
    <xf numFmtId="0" fontId="25" fillId="0" borderId="1" xfId="0" applyFont="1" applyBorder="1" applyAlignment="1">
      <alignment vertical="center" wrapText="1"/>
    </xf>
    <xf numFmtId="0" fontId="1" fillId="0" borderId="1" xfId="5" applyFont="1" applyFill="1" applyBorder="1" applyAlignment="1">
      <alignment horizontal="center" vertical="center" wrapText="1"/>
    </xf>
    <xf numFmtId="0" fontId="6" fillId="0" borderId="1" xfId="5" applyNumberFormat="1" applyFill="1" applyBorder="1" applyAlignment="1">
      <alignment horizontal="center" vertical="center" wrapText="1"/>
    </xf>
    <xf numFmtId="49" fontId="1" fillId="0" borderId="1" xfId="5" applyNumberFormat="1" applyFont="1" applyBorder="1" applyAlignment="1">
      <alignment horizontal="center" vertical="center" wrapText="1"/>
    </xf>
    <xf numFmtId="0" fontId="2" fillId="9" borderId="1" xfId="0" applyFont="1" applyFill="1" applyBorder="1" applyAlignment="1">
      <alignment horizontal="center"/>
    </xf>
    <xf numFmtId="0" fontId="26"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7" borderId="27" xfId="8" applyFont="1" applyFill="1" applyBorder="1"/>
    <xf numFmtId="0" fontId="1" fillId="7" borderId="25" xfId="8" applyFont="1" applyFill="1" applyBorder="1"/>
    <xf numFmtId="0" fontId="1" fillId="7" borderId="29" xfId="8" applyFont="1" applyFill="1" applyBorder="1"/>
    <xf numFmtId="0" fontId="16" fillId="8" borderId="20" xfId="8" applyFont="1" applyFill="1" applyBorder="1" applyAlignment="1">
      <alignment horizontal="center" vertical="center"/>
    </xf>
    <xf numFmtId="0" fontId="16" fillId="8" borderId="21" xfId="8" applyFont="1" applyFill="1" applyBorder="1" applyAlignment="1">
      <alignment horizontal="center" vertical="center"/>
    </xf>
    <xf numFmtId="0" fontId="1" fillId="8" borderId="34" xfId="8" applyFont="1" applyFill="1" applyBorder="1"/>
    <xf numFmtId="0" fontId="16" fillId="7" borderId="36" xfId="8" applyFont="1" applyFill="1" applyBorder="1" applyAlignment="1">
      <alignment horizontal="center" vertical="center"/>
    </xf>
    <xf numFmtId="0" fontId="16" fillId="7" borderId="22" xfId="8" applyFont="1" applyFill="1" applyBorder="1" applyAlignment="1">
      <alignment horizontal="center" vertical="center"/>
    </xf>
    <xf numFmtId="0" fontId="16" fillId="8" borderId="23" xfId="8" applyFont="1" applyFill="1" applyBorder="1" applyAlignment="1">
      <alignment horizontal="center" vertical="center"/>
    </xf>
    <xf numFmtId="0" fontId="1" fillId="8" borderId="24" xfId="8" applyFont="1" applyFill="1" applyBorder="1"/>
    <xf numFmtId="0" fontId="16" fillId="8" borderId="16" xfId="8" applyFont="1" applyFill="1" applyBorder="1" applyAlignment="1">
      <alignment horizontal="center" vertical="center"/>
    </xf>
    <xf numFmtId="0" fontId="16" fillId="8" borderId="17" xfId="8" applyFont="1" applyFill="1" applyBorder="1" applyAlignment="1">
      <alignment horizontal="center" vertical="center"/>
    </xf>
    <xf numFmtId="0" fontId="1" fillId="8" borderId="26" xfId="8" applyFont="1" applyFill="1" applyBorder="1"/>
    <xf numFmtId="0" fontId="1" fillId="3" borderId="6"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9" fillId="0" borderId="13" xfId="0" applyFont="1" applyBorder="1" applyAlignment="1">
      <alignment horizontal="center" vertical="center" wrapText="1"/>
    </xf>
    <xf numFmtId="0" fontId="6" fillId="0" borderId="1" xfId="5" applyNumberFormat="1" applyFont="1" applyFill="1" applyBorder="1" applyAlignment="1">
      <alignment horizontal="center" vertical="center" wrapText="1"/>
    </xf>
    <xf numFmtId="0" fontId="1" fillId="0" borderId="13" xfId="3" applyFont="1" applyFill="1" applyBorder="1" applyAlignment="1" applyProtection="1">
      <alignment horizontal="center" vertical="center" wrapText="1"/>
    </xf>
    <xf numFmtId="0" fontId="27" fillId="0" borderId="1" xfId="0" applyFont="1" applyBorder="1" applyAlignment="1">
      <alignment horizontal="justify" vertical="center" wrapText="1"/>
    </xf>
    <xf numFmtId="0" fontId="27" fillId="9"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7" fillId="0" borderId="1" xfId="0" applyFont="1" applyBorder="1" applyAlignment="1">
      <alignment horizontal="center" vertical="center" wrapText="1"/>
    </xf>
    <xf numFmtId="0" fontId="27" fillId="9" borderId="1" xfId="0" applyFont="1" applyFill="1" applyBorder="1" applyAlignment="1">
      <alignment horizontal="center" vertical="center" wrapText="1"/>
    </xf>
    <xf numFmtId="0" fontId="27" fillId="0" borderId="1" xfId="0" applyFont="1" applyFill="1" applyBorder="1" applyAlignment="1">
      <alignment horizontal="justify" vertical="center" wrapText="1"/>
    </xf>
    <xf numFmtId="0" fontId="16" fillId="7" borderId="25" xfId="8" applyFont="1" applyFill="1" applyBorder="1" applyAlignment="1">
      <alignment horizontal="center" vertical="center"/>
    </xf>
    <xf numFmtId="0" fontId="16" fillId="6" borderId="25" xfId="8" applyFont="1" applyFill="1" applyBorder="1" applyAlignment="1">
      <alignment horizontal="center" vertical="center"/>
    </xf>
    <xf numFmtId="0" fontId="16" fillId="8" borderId="27" xfId="8" applyFont="1" applyFill="1" applyBorder="1" applyAlignment="1">
      <alignment horizontal="center" vertical="center"/>
    </xf>
    <xf numFmtId="0" fontId="16" fillId="8" borderId="25" xfId="8" applyFont="1" applyFill="1" applyBorder="1" applyAlignment="1">
      <alignment horizontal="center" vertical="center"/>
    </xf>
    <xf numFmtId="0" fontId="16" fillId="7" borderId="24" xfId="8" applyFont="1" applyFill="1" applyBorder="1" applyAlignment="1">
      <alignment horizontal="center" vertical="center"/>
    </xf>
    <xf numFmtId="0" fontId="16" fillId="7" borderId="27" xfId="8" applyFont="1" applyFill="1" applyBorder="1" applyAlignment="1">
      <alignment horizontal="center" vertical="center"/>
    </xf>
    <xf numFmtId="0" fontId="16" fillId="11" borderId="27" xfId="8" applyFont="1" applyFill="1" applyBorder="1" applyAlignment="1">
      <alignment horizontal="center" vertical="center"/>
    </xf>
    <xf numFmtId="0" fontId="16" fillId="11" borderId="25" xfId="8" applyFont="1" applyFill="1" applyBorder="1" applyAlignment="1">
      <alignment horizontal="center" vertical="center"/>
    </xf>
    <xf numFmtId="0" fontId="1" fillId="11" borderId="29" xfId="8" applyFont="1" applyFill="1" applyBorder="1"/>
    <xf numFmtId="0" fontId="1" fillId="11" borderId="25" xfId="8" applyFont="1" applyFill="1" applyBorder="1"/>
    <xf numFmtId="0" fontId="27" fillId="0" borderId="1" xfId="0" applyFont="1" applyBorder="1" applyAlignment="1">
      <alignment vertical="center" wrapText="1"/>
    </xf>
    <xf numFmtId="0" fontId="20" fillId="0" borderId="1" xfId="0" applyFont="1" applyBorder="1" applyAlignment="1">
      <alignment horizontal="center" vertical="center" wrapText="1"/>
    </xf>
    <xf numFmtId="0" fontId="20" fillId="9"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 xfId="5" applyFont="1" applyBorder="1" applyAlignment="1">
      <alignment horizontal="center" vertical="center" wrapText="1"/>
    </xf>
    <xf numFmtId="0" fontId="21" fillId="0" borderId="1" xfId="5" applyFont="1" applyFill="1" applyBorder="1" applyAlignment="1">
      <alignment horizontal="center" vertical="center" wrapText="1"/>
    </xf>
    <xf numFmtId="0" fontId="29" fillId="0" borderId="1" xfId="5" applyFont="1" applyBorder="1" applyAlignment="1">
      <alignment vertical="center" wrapText="1"/>
    </xf>
    <xf numFmtId="0" fontId="21" fillId="0" borderId="1" xfId="5" applyFont="1" applyBorder="1" applyAlignment="1">
      <alignment horizontal="center" vertical="center"/>
    </xf>
    <xf numFmtId="0" fontId="21" fillId="0" borderId="1" xfId="5" applyNumberFormat="1" applyFont="1" applyFill="1" applyBorder="1" applyAlignment="1">
      <alignment horizontal="center" vertical="center" wrapText="1"/>
    </xf>
    <xf numFmtId="49" fontId="21" fillId="0" borderId="1" xfId="5" applyNumberFormat="1" applyFont="1" applyBorder="1" applyAlignment="1">
      <alignment horizontal="center" vertical="center" wrapText="1"/>
    </xf>
    <xf numFmtId="0" fontId="21" fillId="0" borderId="13" xfId="5" applyFont="1" applyBorder="1" applyAlignment="1">
      <alignment horizontal="center" vertical="center"/>
    </xf>
    <xf numFmtId="0" fontId="21" fillId="0" borderId="13" xfId="5" applyNumberFormat="1" applyFont="1" applyFill="1" applyBorder="1" applyAlignment="1">
      <alignment horizontal="center" vertical="center" wrapText="1"/>
    </xf>
    <xf numFmtId="0" fontId="21" fillId="0" borderId="1" xfId="5" applyFont="1" applyBorder="1" applyAlignment="1">
      <alignment vertical="center" wrapText="1"/>
    </xf>
    <xf numFmtId="0" fontId="29" fillId="0" borderId="1" xfId="5" applyFont="1" applyBorder="1" applyAlignment="1">
      <alignment horizontal="center" vertical="center" wrapText="1"/>
    </xf>
    <xf numFmtId="0" fontId="21" fillId="0" borderId="1" xfId="3" applyFont="1" applyFill="1" applyBorder="1" applyAlignment="1" applyProtection="1">
      <alignment horizontal="center" vertical="center" wrapText="1"/>
    </xf>
    <xf numFmtId="0" fontId="21" fillId="0" borderId="1" xfId="3" applyFont="1" applyFill="1" applyBorder="1" applyAlignment="1" applyProtection="1">
      <alignment horizontal="justify"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 xfId="0" applyFont="1" applyBorder="1" applyAlignment="1">
      <alignment horizontal="center" vertical="center" wrapText="1"/>
    </xf>
    <xf numFmtId="49" fontId="21" fillId="0" borderId="13" xfId="5" applyNumberFormat="1" applyFont="1" applyBorder="1" applyAlignment="1">
      <alignment horizontal="center" vertical="center" wrapText="1"/>
    </xf>
    <xf numFmtId="0" fontId="9" fillId="0" borderId="1" xfId="0" applyFont="1" applyBorder="1" applyAlignment="1">
      <alignment horizontal="center" vertical="center" wrapText="1"/>
    </xf>
    <xf numFmtId="0" fontId="20" fillId="0" borderId="13"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2" xfId="0" applyFont="1" applyBorder="1" applyAlignment="1">
      <alignment horizontal="justify" vertical="center" wrapText="1"/>
    </xf>
    <xf numFmtId="0" fontId="2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0" fontId="25" fillId="0" borderId="1" xfId="0" applyFont="1" applyFill="1" applyBorder="1" applyAlignment="1">
      <alignment vertical="center" wrapText="1"/>
    </xf>
    <xf numFmtId="0" fontId="20" fillId="0" borderId="37"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5" applyFont="1" applyFill="1" applyBorder="1" applyAlignment="1">
      <alignment horizontal="center" vertical="center" wrapText="1"/>
    </xf>
    <xf numFmtId="0" fontId="27" fillId="0" borderId="1" xfId="5" applyFont="1" applyBorder="1" applyAlignment="1">
      <alignment horizontal="center" vertical="center" wrapText="1"/>
    </xf>
    <xf numFmtId="0" fontId="20" fillId="0" borderId="1" xfId="6" applyFont="1" applyBorder="1" applyAlignment="1">
      <alignment horizontal="center" vertical="center"/>
    </xf>
    <xf numFmtId="0" fontId="20" fillId="0" borderId="1" xfId="7" applyFont="1" applyBorder="1" applyAlignment="1">
      <alignment horizontal="center" vertical="center"/>
    </xf>
    <xf numFmtId="0" fontId="20" fillId="0" borderId="1" xfId="7" applyFont="1" applyBorder="1" applyAlignment="1">
      <alignment horizontal="center" vertical="center" wrapText="1"/>
    </xf>
    <xf numFmtId="0" fontId="25" fillId="0" borderId="1" xfId="0" applyFont="1" applyBorder="1" applyAlignment="1">
      <alignment horizontal="justify" vertical="center" wrapText="1"/>
    </xf>
    <xf numFmtId="0" fontId="21" fillId="0" borderId="1" xfId="6" applyFont="1" applyFill="1" applyBorder="1" applyAlignment="1">
      <alignment horizontal="center" vertical="center" wrapText="1"/>
    </xf>
    <xf numFmtId="0" fontId="29" fillId="0" borderId="1" xfId="6" applyFont="1" applyBorder="1" applyAlignment="1">
      <alignment horizontal="justify" vertical="center" wrapText="1"/>
    </xf>
    <xf numFmtId="0" fontId="21" fillId="0" borderId="1" xfId="6" applyFont="1" applyBorder="1" applyAlignment="1">
      <alignment horizontal="center" vertical="center"/>
    </xf>
    <xf numFmtId="0" fontId="21" fillId="0" borderId="1" xfId="6" applyFont="1" applyBorder="1" applyAlignment="1">
      <alignment horizontal="center" vertical="center" wrapText="1"/>
    </xf>
    <xf numFmtId="0" fontId="1" fillId="0" borderId="1" xfId="0" applyFont="1" applyBorder="1" applyAlignment="1">
      <alignment horizontal="justify" vertical="center" wrapText="1"/>
    </xf>
    <xf numFmtId="0" fontId="20" fillId="0" borderId="2" xfId="0" applyFont="1" applyBorder="1" applyAlignment="1">
      <alignment horizontal="center" vertical="center" wrapText="1"/>
    </xf>
    <xf numFmtId="0" fontId="20" fillId="9" borderId="2" xfId="0"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applyAlignment="1">
      <alignment vertical="center" wrapText="1"/>
    </xf>
    <xf numFmtId="0" fontId="21" fillId="0" borderId="1" xfId="6" applyFont="1" applyFill="1" applyBorder="1" applyAlignment="1">
      <alignment horizontal="justify" vertical="center" wrapText="1"/>
    </xf>
    <xf numFmtId="0" fontId="30" fillId="0" borderId="1" xfId="0" applyFont="1" applyBorder="1" applyAlignment="1">
      <alignment horizontal="justify" vertical="center" wrapText="1"/>
    </xf>
    <xf numFmtId="0" fontId="25" fillId="9"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31" fillId="0" borderId="1" xfId="0" applyFont="1" applyFill="1" applyBorder="1" applyAlignment="1">
      <alignment vertical="center" wrapText="1"/>
    </xf>
    <xf numFmtId="0" fontId="25"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 fillId="0" borderId="0" xfId="0" applyFont="1" applyFill="1" applyAlignment="1">
      <alignment vertical="center" wrapText="1"/>
    </xf>
    <xf numFmtId="0" fontId="29" fillId="0" borderId="1" xfId="6" applyFont="1" applyFill="1" applyBorder="1" applyAlignment="1">
      <alignment horizontal="center" vertical="center" wrapText="1"/>
    </xf>
    <xf numFmtId="0" fontId="21" fillId="0" borderId="1" xfId="6" applyFont="1" applyFill="1" applyBorder="1" applyAlignment="1">
      <alignment horizontal="center" vertical="center"/>
    </xf>
    <xf numFmtId="0" fontId="27" fillId="0" borderId="1"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29" fillId="9" borderId="1" xfId="0" applyFont="1" applyFill="1" applyBorder="1" applyAlignment="1">
      <alignment horizontal="center" vertical="center" wrapText="1"/>
    </xf>
    <xf numFmtId="0" fontId="29" fillId="9" borderId="1" xfId="0" applyFont="1" applyFill="1" applyBorder="1" applyAlignment="1">
      <alignment horizontal="justify" vertical="center" wrapText="1"/>
    </xf>
    <xf numFmtId="0" fontId="27" fillId="9" borderId="1" xfId="0" applyFont="1" applyFill="1" applyBorder="1" applyAlignment="1">
      <alignment vertical="center" wrapText="1"/>
    </xf>
    <xf numFmtId="0" fontId="21" fillId="9" borderId="1" xfId="6" applyFont="1" applyFill="1" applyBorder="1" applyAlignment="1">
      <alignment horizontal="center" vertical="center" wrapText="1"/>
    </xf>
    <xf numFmtId="0" fontId="29" fillId="9" borderId="1" xfId="6" applyFont="1" applyFill="1" applyBorder="1" applyAlignment="1">
      <alignment horizontal="center" vertical="center" wrapText="1"/>
    </xf>
    <xf numFmtId="0" fontId="21" fillId="9" borderId="1" xfId="6" applyFont="1" applyFill="1" applyBorder="1" applyAlignment="1">
      <alignment horizontal="center" vertical="center"/>
    </xf>
    <xf numFmtId="0" fontId="27" fillId="0" borderId="1" xfId="0" applyNumberFormat="1" applyFont="1" applyBorder="1" applyAlignment="1">
      <alignment horizontal="center" vertical="center" wrapText="1"/>
    </xf>
    <xf numFmtId="0" fontId="1" fillId="0" borderId="1" xfId="0" applyFont="1" applyFill="1" applyBorder="1" applyAlignment="1">
      <alignment horizontal="right" vertical="center" wrapText="1"/>
    </xf>
    <xf numFmtId="0" fontId="27" fillId="0" borderId="1" xfId="0" applyFont="1" applyBorder="1" applyAlignment="1">
      <alignment horizontal="left" vertical="center" wrapText="1"/>
    </xf>
    <xf numFmtId="0" fontId="27" fillId="0" borderId="1" xfId="0" applyNumberFormat="1" applyFont="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Alignment="1">
      <alignment vertical="center" wrapText="1"/>
    </xf>
    <xf numFmtId="0" fontId="15" fillId="0" borderId="0" xfId="0" applyFont="1" applyAlignment="1">
      <alignment vertical="center" wrapText="1"/>
    </xf>
    <xf numFmtId="0" fontId="20" fillId="0" borderId="0" xfId="0" applyFont="1" applyAlignment="1">
      <alignment horizontal="center" vertical="center" wrapText="1"/>
    </xf>
    <xf numFmtId="0" fontId="33" fillId="0" borderId="0" xfId="0" applyFont="1" applyAlignment="1">
      <alignment vertical="center" wrapText="1"/>
    </xf>
    <xf numFmtId="0" fontId="20" fillId="3" borderId="5" xfId="0" applyFont="1" applyFill="1" applyBorder="1" applyAlignment="1">
      <alignment vertical="center" wrapText="1"/>
    </xf>
    <xf numFmtId="0" fontId="20" fillId="3" borderId="6" xfId="0" applyFont="1" applyFill="1" applyBorder="1" applyAlignment="1">
      <alignment vertical="center" wrapText="1"/>
    </xf>
    <xf numFmtId="0" fontId="34" fillId="3" borderId="6" xfId="0" applyFont="1" applyFill="1" applyBorder="1" applyAlignment="1">
      <alignment vertical="center" wrapText="1"/>
    </xf>
    <xf numFmtId="0" fontId="33" fillId="3" borderId="6" xfId="0" applyFont="1" applyFill="1" applyBorder="1" applyAlignment="1">
      <alignment vertical="center" wrapText="1"/>
    </xf>
    <xf numFmtId="0" fontId="34"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vertical="center" wrapText="1"/>
    </xf>
    <xf numFmtId="0" fontId="20" fillId="3" borderId="1" xfId="0" applyFont="1" applyFill="1" applyBorder="1" applyAlignment="1">
      <alignment vertical="center" wrapText="1"/>
    </xf>
    <xf numFmtId="0" fontId="34" fillId="3" borderId="1" xfId="0" applyFont="1" applyFill="1" applyBorder="1" applyAlignment="1">
      <alignment vertical="center" wrapText="1"/>
    </xf>
    <xf numFmtId="0" fontId="34" fillId="3" borderId="2" xfId="0" applyFont="1" applyFill="1" applyBorder="1" applyAlignment="1">
      <alignment vertical="center" wrapText="1"/>
    </xf>
    <xf numFmtId="0" fontId="33" fillId="3" borderId="2" xfId="0" applyFont="1" applyFill="1" applyBorder="1" applyAlignment="1">
      <alignment vertical="center" wrapText="1"/>
    </xf>
    <xf numFmtId="0" fontId="34" fillId="3" borderId="2"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3" fillId="3" borderId="1" xfId="0" applyFont="1" applyFill="1" applyBorder="1" applyAlignment="1">
      <alignment vertical="center" wrapText="1"/>
    </xf>
    <xf numFmtId="0" fontId="34" fillId="3" borderId="1" xfId="0" applyFont="1" applyFill="1" applyBorder="1" applyAlignment="1">
      <alignment horizontal="center" vertical="center" wrapText="1"/>
    </xf>
    <xf numFmtId="0" fontId="20" fillId="3" borderId="10" xfId="0" applyFont="1" applyFill="1" applyBorder="1" applyAlignment="1">
      <alignment vertical="center" wrapText="1"/>
    </xf>
    <xf numFmtId="0" fontId="20" fillId="3" borderId="3" xfId="0" applyFont="1" applyFill="1" applyBorder="1" applyAlignment="1">
      <alignment vertical="center" wrapText="1"/>
    </xf>
    <xf numFmtId="0" fontId="33" fillId="3" borderId="3" xfId="0" applyFont="1" applyFill="1" applyBorder="1" applyAlignment="1">
      <alignment vertical="center" wrapText="1"/>
    </xf>
    <xf numFmtId="0" fontId="20" fillId="3" borderId="3"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 xfId="0" applyFont="1" applyBorder="1" applyAlignment="1">
      <alignment vertical="center" wrapText="1"/>
    </xf>
    <xf numFmtId="0" fontId="29" fillId="0" borderId="1" xfId="0" applyFont="1" applyBorder="1" applyAlignment="1">
      <alignment vertical="center" wrapText="1"/>
    </xf>
    <xf numFmtId="0" fontId="21" fillId="0" borderId="13"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5" fillId="12" borderId="1" xfId="0" applyFont="1" applyFill="1" applyBorder="1" applyAlignment="1">
      <alignment horizontal="center" vertical="center" textRotation="90" wrapText="1"/>
    </xf>
    <xf numFmtId="0" fontId="37" fillId="12" borderId="1" xfId="0" applyFont="1" applyFill="1" applyBorder="1" applyAlignment="1">
      <alignment horizontal="center" vertical="center" textRotation="90" wrapText="1"/>
    </xf>
    <xf numFmtId="0" fontId="35" fillId="6" borderId="1" xfId="0" applyFont="1" applyFill="1" applyBorder="1" applyAlignment="1">
      <alignment horizontal="center" vertical="center" textRotation="90" wrapText="1"/>
    </xf>
    <xf numFmtId="0" fontId="21" fillId="6" borderId="1" xfId="0" applyFont="1" applyFill="1" applyBorder="1" applyAlignment="1">
      <alignment horizontal="justify" vertical="center" wrapText="1"/>
    </xf>
    <xf numFmtId="0" fontId="21" fillId="6"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21" fillId="6" borderId="1" xfId="0" applyFont="1" applyFill="1" applyBorder="1" applyAlignment="1">
      <alignment vertical="center" wrapText="1"/>
    </xf>
    <xf numFmtId="0" fontId="29" fillId="0" borderId="1" xfId="0" applyFont="1" applyFill="1" applyBorder="1" applyAlignment="1">
      <alignment vertical="center" wrapText="1"/>
    </xf>
    <xf numFmtId="0" fontId="36" fillId="0" borderId="1" xfId="0" applyFont="1" applyBorder="1" applyAlignment="1">
      <alignment horizontal="center" vertical="center" wrapText="1"/>
    </xf>
    <xf numFmtId="0" fontId="29" fillId="0" borderId="1" xfId="4" applyFont="1" applyBorder="1" applyAlignment="1">
      <alignment vertical="center" wrapText="1"/>
    </xf>
    <xf numFmtId="0" fontId="36" fillId="6"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9" borderId="1" xfId="0" applyFont="1" applyFill="1" applyBorder="1" applyAlignment="1">
      <alignment horizontal="justify" vertical="center" wrapText="1"/>
    </xf>
    <xf numFmtId="0" fontId="21" fillId="9" borderId="1" xfId="0"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14" fontId="21" fillId="9" borderId="13" xfId="0" applyNumberFormat="1" applyFont="1" applyFill="1" applyBorder="1" applyAlignment="1">
      <alignment horizontal="center" vertical="center" wrapText="1"/>
    </xf>
    <xf numFmtId="0" fontId="21" fillId="9" borderId="13"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Border="1" applyAlignment="1">
      <alignment vertical="center" wrapText="1"/>
    </xf>
    <xf numFmtId="0" fontId="35" fillId="0" borderId="1" xfId="0" applyFont="1" applyBorder="1" applyAlignment="1">
      <alignment horizontal="center" vertical="center" wrapText="1"/>
    </xf>
    <xf numFmtId="0" fontId="20" fillId="0" borderId="1" xfId="0" applyFont="1" applyBorder="1" applyAlignment="1">
      <alignment vertical="center" wrapText="1"/>
    </xf>
    <xf numFmtId="0" fontId="21" fillId="9" borderId="13" xfId="0" applyFont="1" applyFill="1" applyBorder="1" applyAlignment="1">
      <alignment horizontal="left" vertical="center" wrapText="1"/>
    </xf>
    <xf numFmtId="0" fontId="29" fillId="0" borderId="1" xfId="3" applyFont="1" applyBorder="1" applyAlignment="1" applyProtection="1">
      <alignment horizontal="left" vertical="center" wrapText="1"/>
    </xf>
    <xf numFmtId="0" fontId="29" fillId="0" borderId="1" xfId="3" applyFont="1" applyBorder="1" applyAlignment="1" applyProtection="1">
      <alignment vertical="center" wrapText="1"/>
    </xf>
    <xf numFmtId="0" fontId="21" fillId="0" borderId="1" xfId="0" applyFont="1" applyBorder="1" applyAlignment="1">
      <alignment vertical="center"/>
    </xf>
    <xf numFmtId="0" fontId="29" fillId="0" borderId="13" xfId="0" applyFont="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1" fillId="6"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 xfId="0" applyFont="1" applyFill="1" applyBorder="1" applyAlignment="1">
      <alignment vertical="center" wrapText="1"/>
    </xf>
    <xf numFmtId="0" fontId="20" fillId="0" borderId="0" xfId="0" applyFont="1" applyFill="1" applyAlignment="1">
      <alignment vertical="center" wrapText="1"/>
    </xf>
    <xf numFmtId="0" fontId="34" fillId="0" borderId="6" xfId="0" applyFont="1" applyFill="1" applyBorder="1" applyAlignment="1">
      <alignment vertical="center" wrapText="1"/>
    </xf>
    <xf numFmtId="0" fontId="34" fillId="0" borderId="2" xfId="0" applyFont="1" applyFill="1" applyBorder="1" applyAlignment="1">
      <alignment vertical="center" wrapText="1"/>
    </xf>
    <xf numFmtId="0" fontId="34"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3" xfId="0" applyFont="1" applyFill="1" applyBorder="1" applyAlignment="1">
      <alignment vertical="center" wrapText="1"/>
    </xf>
    <xf numFmtId="0" fontId="21" fillId="0" borderId="1" xfId="4" applyFont="1" applyFill="1" applyBorder="1" applyAlignment="1">
      <alignment horizontal="left"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35" xfId="0" applyFont="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0" fillId="0" borderId="13" xfId="0" applyFont="1" applyFill="1" applyBorder="1" applyAlignment="1">
      <alignment horizontal="justify" vertical="center" wrapText="1"/>
    </xf>
    <xf numFmtId="0" fontId="20" fillId="0" borderId="2" xfId="0" applyFont="1" applyFill="1" applyBorder="1" applyAlignment="1">
      <alignment horizontal="justify"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0" fillId="0" borderId="37" xfId="0" applyFont="1" applyFill="1" applyBorder="1" applyAlignment="1">
      <alignment horizontal="justify" vertical="center" wrapText="1"/>
    </xf>
    <xf numFmtId="0" fontId="20"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5" borderId="25" xfId="8" applyFont="1" applyFill="1" applyBorder="1" applyAlignment="1">
      <alignment horizontal="center" vertical="center"/>
    </xf>
    <xf numFmtId="0" fontId="15" fillId="5" borderId="0" xfId="8" applyFont="1" applyFill="1" applyAlignment="1">
      <alignment horizontal="center" vertical="center"/>
    </xf>
    <xf numFmtId="0" fontId="15" fillId="5" borderId="0" xfId="8" applyFont="1" applyFill="1" applyAlignment="1">
      <alignment horizontal="center" vertical="center" textRotation="255"/>
    </xf>
    <xf numFmtId="0" fontId="14" fillId="5" borderId="0" xfId="8" applyFont="1" applyFill="1" applyBorder="1" applyAlignment="1">
      <alignment horizontal="center" vertical="center"/>
    </xf>
    <xf numFmtId="0" fontId="2" fillId="5" borderId="22" xfId="8" applyFont="1" applyFill="1" applyBorder="1" applyAlignment="1">
      <alignment horizontal="center" vertical="center"/>
    </xf>
    <xf numFmtId="0" fontId="21" fillId="0" borderId="1" xfId="3" applyFont="1" applyFill="1" applyBorder="1" applyAlignment="1" applyProtection="1">
      <alignment horizontal="justify" vertical="center" wrapText="1"/>
    </xf>
    <xf numFmtId="0" fontId="21" fillId="0" borderId="13"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 xfId="0" applyFont="1" applyBorder="1" applyAlignment="1">
      <alignment horizontal="center" vertical="center" wrapText="1"/>
    </xf>
    <xf numFmtId="49" fontId="21" fillId="0" borderId="13" xfId="5" applyNumberFormat="1" applyFont="1" applyBorder="1" applyAlignment="1">
      <alignment horizontal="center" vertical="center" wrapText="1"/>
    </xf>
    <xf numFmtId="49" fontId="21" fillId="0" borderId="37" xfId="5" applyNumberFormat="1" applyFont="1" applyBorder="1" applyAlignment="1">
      <alignment horizontal="center" vertical="center" wrapText="1"/>
    </xf>
    <xf numFmtId="49" fontId="21" fillId="0" borderId="2" xfId="5" applyNumberFormat="1" applyFont="1" applyBorder="1" applyAlignment="1">
      <alignment horizontal="center" vertical="center" wrapText="1"/>
    </xf>
    <xf numFmtId="0" fontId="21" fillId="0" borderId="13" xfId="3" applyFont="1" applyFill="1" applyBorder="1" applyAlignment="1" applyProtection="1">
      <alignment horizontal="center" vertical="center" wrapText="1"/>
    </xf>
    <xf numFmtId="0" fontId="21" fillId="0" borderId="2" xfId="3" applyFont="1" applyFill="1" applyBorder="1" applyAlignment="1" applyProtection="1">
      <alignment horizontal="center" vertical="center" wrapText="1"/>
    </xf>
    <xf numFmtId="0" fontId="21" fillId="0" borderId="13" xfId="5" applyFont="1" applyBorder="1" applyAlignment="1">
      <alignment horizontal="center" vertical="center"/>
    </xf>
    <xf numFmtId="0" fontId="21" fillId="0" borderId="37" xfId="5" applyFont="1" applyBorder="1" applyAlignment="1">
      <alignment horizontal="center" vertical="center"/>
    </xf>
    <xf numFmtId="0" fontId="21" fillId="0" borderId="2" xfId="5" applyFont="1" applyBorder="1" applyAlignment="1">
      <alignment horizontal="center" vertical="center"/>
    </xf>
    <xf numFmtId="0" fontId="21" fillId="0" borderId="13" xfId="5" applyNumberFormat="1" applyFont="1" applyFill="1" applyBorder="1" applyAlignment="1">
      <alignment horizontal="center" vertical="center" wrapText="1"/>
    </xf>
    <xf numFmtId="0" fontId="21" fillId="0" borderId="37" xfId="5" applyNumberFormat="1" applyFont="1" applyFill="1" applyBorder="1" applyAlignment="1">
      <alignment horizontal="center" vertical="center" wrapText="1"/>
    </xf>
    <xf numFmtId="0" fontId="21" fillId="0" borderId="2" xfId="5" applyNumberFormat="1" applyFont="1" applyFill="1" applyBorder="1" applyAlignment="1">
      <alignment horizontal="center" vertical="center" wrapText="1"/>
    </xf>
    <xf numFmtId="49" fontId="21" fillId="0" borderId="1" xfId="5"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5" applyNumberFormat="1" applyFont="1" applyFill="1" applyBorder="1" applyAlignment="1">
      <alignment horizontal="center" vertical="center" wrapText="1"/>
    </xf>
    <xf numFmtId="0" fontId="21" fillId="0" borderId="37" xfId="3" applyFont="1" applyFill="1" applyBorder="1" applyAlignment="1" applyProtection="1">
      <alignment horizontal="center" vertical="center" wrapText="1"/>
    </xf>
    <xf numFmtId="0" fontId="19" fillId="0" borderId="18" xfId="5" applyFont="1" applyBorder="1" applyAlignment="1">
      <alignment horizontal="left"/>
    </xf>
    <xf numFmtId="0" fontId="19" fillId="0" borderId="19" xfId="5" applyFont="1" applyBorder="1" applyAlignment="1">
      <alignment horizontal="left"/>
    </xf>
    <xf numFmtId="0" fontId="19" fillId="0" borderId="20" xfId="5" applyFont="1" applyBorder="1" applyAlignment="1">
      <alignment horizontal="left"/>
    </xf>
    <xf numFmtId="0" fontId="20" fillId="0" borderId="1" xfId="5"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5" applyFont="1" applyFill="1" applyBorder="1" applyAlignment="1">
      <alignment horizontal="center" vertical="center"/>
    </xf>
    <xf numFmtId="0" fontId="2" fillId="0" borderId="1" xfId="5" applyFont="1" applyFill="1" applyBorder="1" applyAlignment="1">
      <alignment horizontal="center" vertical="center" wrapText="1"/>
    </xf>
    <xf numFmtId="0" fontId="29" fillId="0" borderId="13" xfId="6" applyFont="1" applyBorder="1" applyAlignment="1">
      <alignment horizontal="center" vertical="center" wrapText="1"/>
    </xf>
    <xf numFmtId="0" fontId="29" fillId="0" borderId="37" xfId="6" applyFont="1" applyBorder="1" applyAlignment="1">
      <alignment horizontal="center" vertical="center" wrapText="1"/>
    </xf>
    <xf numFmtId="0" fontId="29" fillId="0" borderId="2" xfId="6" applyFont="1" applyBorder="1" applyAlignment="1">
      <alignment horizontal="center" vertical="center" wrapText="1"/>
    </xf>
    <xf numFmtId="0" fontId="21" fillId="0" borderId="1" xfId="3" applyFont="1" applyFill="1" applyBorder="1" applyAlignment="1" applyProtection="1">
      <alignment horizontal="center" vertical="center" wrapText="1"/>
    </xf>
    <xf numFmtId="0" fontId="19" fillId="0" borderId="16" xfId="5" applyFont="1" applyBorder="1" applyAlignment="1">
      <alignment horizontal="left"/>
    </xf>
    <xf numFmtId="0" fontId="19" fillId="0" borderId="17" xfId="5" applyFont="1" applyBorder="1" applyAlignment="1">
      <alignment horizontal="left"/>
    </xf>
    <xf numFmtId="0" fontId="19" fillId="0" borderId="35" xfId="5" applyFont="1" applyBorder="1" applyAlignment="1">
      <alignment horizontal="left"/>
    </xf>
    <xf numFmtId="0" fontId="21" fillId="0" borderId="13" xfId="3" applyFont="1" applyFill="1" applyBorder="1" applyAlignment="1" applyProtection="1">
      <alignment horizontal="justify" vertical="center" wrapText="1"/>
    </xf>
    <xf numFmtId="0" fontId="21" fillId="0" borderId="37" xfId="3" applyFont="1" applyFill="1" applyBorder="1" applyAlignment="1" applyProtection="1">
      <alignment horizontal="justify" vertical="center" wrapText="1"/>
    </xf>
    <xf numFmtId="0" fontId="21" fillId="0" borderId="2" xfId="3" applyFont="1" applyFill="1" applyBorder="1" applyAlignment="1" applyProtection="1">
      <alignment horizontal="justify" vertical="center" wrapText="1"/>
    </xf>
    <xf numFmtId="0" fontId="6" fillId="0" borderId="18" xfId="5" applyBorder="1" applyAlignment="1">
      <alignment horizontal="center"/>
    </xf>
    <xf numFmtId="0" fontId="6" fillId="0" borderId="20" xfId="5" applyBorder="1" applyAlignment="1">
      <alignment horizontal="center"/>
    </xf>
    <xf numFmtId="0" fontId="6" fillId="0" borderId="15" xfId="5" applyBorder="1" applyAlignment="1">
      <alignment horizontal="center"/>
    </xf>
    <xf numFmtId="0" fontId="6" fillId="0" borderId="21" xfId="5" applyBorder="1" applyAlignment="1">
      <alignment horizontal="center"/>
    </xf>
    <xf numFmtId="0" fontId="6" fillId="0" borderId="16" xfId="5" applyBorder="1" applyAlignment="1">
      <alignment horizontal="center"/>
    </xf>
    <xf numFmtId="0" fontId="6" fillId="0" borderId="35" xfId="5" applyBorder="1" applyAlignment="1">
      <alignment horizontal="center"/>
    </xf>
    <xf numFmtId="0" fontId="1" fillId="0" borderId="18" xfId="5" applyFont="1" applyBorder="1" applyAlignment="1">
      <alignment horizontal="center" vertical="center" wrapText="1"/>
    </xf>
    <xf numFmtId="0" fontId="1" fillId="0" borderId="19" xfId="5" applyFont="1" applyBorder="1" applyAlignment="1">
      <alignment horizontal="center" vertical="center" wrapText="1"/>
    </xf>
    <xf numFmtId="0" fontId="1" fillId="0" borderId="20" xfId="5" applyFont="1" applyBorder="1" applyAlignment="1">
      <alignment horizontal="center" vertical="center" wrapText="1"/>
    </xf>
    <xf numFmtId="0" fontId="1" fillId="0" borderId="16" xfId="5" applyFont="1" applyBorder="1" applyAlignment="1">
      <alignment horizontal="center" vertical="center" wrapText="1"/>
    </xf>
    <xf numFmtId="0" fontId="1" fillId="0" borderId="17" xfId="5" applyFont="1" applyBorder="1" applyAlignment="1">
      <alignment horizontal="center" vertical="center" wrapText="1"/>
    </xf>
    <xf numFmtId="0" fontId="1" fillId="0" borderId="35" xfId="5" applyFont="1" applyBorder="1" applyAlignment="1">
      <alignment horizontal="center" vertical="center" wrapText="1"/>
    </xf>
    <xf numFmtId="0" fontId="18" fillId="0" borderId="18" xfId="5" applyFont="1" applyBorder="1" applyAlignment="1">
      <alignment horizontal="center" vertical="center" wrapText="1"/>
    </xf>
    <xf numFmtId="0" fontId="18" fillId="0" borderId="19" xfId="5" applyFont="1" applyBorder="1" applyAlignment="1">
      <alignment horizontal="center" vertical="center" wrapText="1"/>
    </xf>
    <xf numFmtId="0" fontId="18" fillId="0" borderId="20" xfId="5" applyFont="1" applyBorder="1" applyAlignment="1">
      <alignment horizontal="center" vertical="center" wrapText="1"/>
    </xf>
    <xf numFmtId="0" fontId="18" fillId="0" borderId="16" xfId="5" applyFont="1" applyBorder="1" applyAlignment="1">
      <alignment horizontal="center" vertical="center" wrapText="1"/>
    </xf>
    <xf numFmtId="0" fontId="18" fillId="0" borderId="17" xfId="5" applyFont="1" applyBorder="1" applyAlignment="1">
      <alignment horizontal="center" vertical="center" wrapText="1"/>
    </xf>
    <xf numFmtId="0" fontId="18" fillId="0" borderId="35" xfId="5" applyFont="1" applyBorder="1" applyAlignment="1">
      <alignment horizontal="center" vertical="center" wrapText="1"/>
    </xf>
    <xf numFmtId="0" fontId="21" fillId="0" borderId="1" xfId="5" applyFont="1" applyBorder="1" applyAlignment="1">
      <alignment horizontal="center" vertical="center"/>
    </xf>
    <xf numFmtId="0" fontId="1" fillId="0" borderId="1" xfId="5" applyFont="1" applyFill="1" applyBorder="1" applyAlignment="1">
      <alignment horizontal="center" vertical="center" wrapText="1"/>
    </xf>
    <xf numFmtId="0" fontId="1" fillId="9" borderId="1" xfId="0" applyFont="1" applyFill="1" applyBorder="1" applyAlignment="1">
      <alignment horizontal="center" vertical="center"/>
    </xf>
    <xf numFmtId="0" fontId="1" fillId="0" borderId="1" xfId="0" applyFont="1" applyBorder="1" applyAlignment="1">
      <alignment horizontal="center" vertical="center"/>
    </xf>
    <xf numFmtId="0" fontId="20" fillId="0" borderId="13" xfId="3" applyFont="1" applyFill="1" applyBorder="1" applyAlignment="1" applyProtection="1">
      <alignment horizontal="left" vertical="center" wrapText="1"/>
    </xf>
    <xf numFmtId="0" fontId="20" fillId="0" borderId="37" xfId="3" applyFont="1" applyFill="1" applyBorder="1" applyAlignment="1" applyProtection="1">
      <alignment horizontal="left" vertical="center" wrapText="1"/>
    </xf>
    <xf numFmtId="0" fontId="29" fillId="0" borderId="1" xfId="4" applyFont="1" applyFill="1" applyBorder="1" applyAlignment="1">
      <alignment horizontal="left" vertical="center" wrapText="1"/>
    </xf>
    <xf numFmtId="0" fontId="29" fillId="0" borderId="1" xfId="0" applyFont="1" applyBorder="1" applyAlignment="1">
      <alignment horizontal="left" vertical="center" wrapText="1"/>
    </xf>
    <xf numFmtId="0" fontId="35" fillId="12"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1" fillId="0" borderId="1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3"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2" xfId="0" applyFont="1" applyBorder="1" applyAlignment="1">
      <alignment horizontal="justify" vertical="center" wrapText="1"/>
    </xf>
    <xf numFmtId="0" fontId="29" fillId="0" borderId="1" xfId="4" applyFont="1" applyBorder="1" applyAlignment="1">
      <alignment horizontal="left" vertical="center" wrapText="1"/>
    </xf>
    <xf numFmtId="14" fontId="21" fillId="0" borderId="1" xfId="0" applyNumberFormat="1" applyFont="1" applyBorder="1" applyAlignment="1">
      <alignment horizontal="center" vertical="center" wrapText="1"/>
    </xf>
    <xf numFmtId="14" fontId="21" fillId="9" borderId="1" xfId="0" applyNumberFormat="1"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37"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36"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Fill="1" applyBorder="1" applyAlignment="1">
      <alignment horizontal="justify" vertical="center" wrapText="1"/>
    </xf>
    <xf numFmtId="0" fontId="35" fillId="0" borderId="1" xfId="0" applyFont="1" applyFill="1" applyBorder="1" applyAlignment="1">
      <alignment horizontal="right" vertical="center" wrapText="1"/>
    </xf>
    <xf numFmtId="0" fontId="35" fillId="0" borderId="1"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2" xfId="0" applyFont="1" applyBorder="1" applyAlignment="1">
      <alignment horizontal="center" vertical="center" wrapText="1"/>
    </xf>
    <xf numFmtId="0" fontId="21" fillId="6" borderId="1" xfId="0" applyFont="1" applyFill="1" applyBorder="1" applyAlignment="1">
      <alignment horizontal="center" vertical="center" wrapText="1"/>
    </xf>
    <xf numFmtId="0" fontId="21" fillId="6" borderId="1" xfId="0" applyFont="1" applyFill="1" applyBorder="1" applyAlignment="1">
      <alignment horizontal="left" vertical="center" wrapText="1"/>
    </xf>
    <xf numFmtId="0" fontId="21" fillId="9" borderId="1" xfId="0" applyFont="1" applyFill="1" applyBorder="1" applyAlignment="1">
      <alignment horizontal="justify" vertical="center" wrapText="1"/>
    </xf>
    <xf numFmtId="0" fontId="21" fillId="9" borderId="1" xfId="0" applyFont="1" applyFill="1" applyBorder="1" applyAlignment="1">
      <alignment horizontal="center" vertical="center" wrapText="1"/>
    </xf>
    <xf numFmtId="0" fontId="21" fillId="0" borderId="0" xfId="0" applyFont="1" applyBorder="1" applyAlignment="1">
      <alignment horizontal="center" vertical="center" wrapText="1"/>
    </xf>
    <xf numFmtId="0" fontId="21" fillId="0" borderId="17" xfId="0" applyFont="1" applyBorder="1" applyAlignment="1">
      <alignment horizontal="center" vertical="center" wrapText="1"/>
    </xf>
    <xf numFmtId="0" fontId="35" fillId="0" borderId="1"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35"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 xfId="0" applyFont="1" applyBorder="1" applyAlignment="1">
      <alignment horizontal="left" vertical="top"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 xfId="0" applyFont="1" applyBorder="1" applyAlignment="1">
      <alignment horizontal="left" vertical="center" wrapText="1"/>
    </xf>
    <xf numFmtId="0" fontId="35" fillId="12" borderId="38" xfId="0" applyFont="1" applyFill="1" applyBorder="1" applyAlignment="1">
      <alignment horizontal="center" vertical="center" wrapText="1"/>
    </xf>
    <xf numFmtId="0" fontId="35" fillId="12" borderId="39" xfId="0" applyFont="1" applyFill="1" applyBorder="1" applyAlignment="1">
      <alignment horizontal="center" vertical="center" wrapText="1"/>
    </xf>
    <xf numFmtId="0" fontId="35" fillId="12" borderId="13" xfId="0" applyFont="1" applyFill="1" applyBorder="1" applyAlignment="1">
      <alignment horizontal="center" vertical="center" wrapText="1"/>
    </xf>
    <xf numFmtId="0" fontId="35" fillId="12" borderId="2" xfId="0" applyFont="1" applyFill="1" applyBorder="1" applyAlignment="1">
      <alignment horizontal="center" vertical="center" wrapText="1"/>
    </xf>
    <xf numFmtId="0" fontId="35" fillId="12" borderId="1" xfId="0" applyFont="1" applyFill="1" applyBorder="1" applyAlignment="1">
      <alignment horizontal="center" vertical="center" textRotation="90" wrapText="1"/>
    </xf>
    <xf numFmtId="0" fontId="35" fillId="0" borderId="1" xfId="0" applyFont="1" applyBorder="1" applyAlignment="1">
      <alignment horizontal="right" vertical="center" wrapText="1"/>
    </xf>
    <xf numFmtId="0" fontId="35" fillId="0" borderId="38"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9" fillId="10" borderId="1" xfId="0" applyFont="1" applyFill="1" applyBorder="1" applyAlignment="1">
      <alignment horizontal="center" vertical="center" wrapText="1"/>
    </xf>
    <xf numFmtId="0" fontId="17" fillId="0" borderId="17" xfId="0" applyFont="1" applyBorder="1" applyAlignment="1">
      <alignment horizontal="center" vertical="center"/>
    </xf>
    <xf numFmtId="0" fontId="4" fillId="0" borderId="36"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24" xfId="9" applyFont="1" applyFill="1" applyBorder="1" applyAlignment="1">
      <alignment horizontal="center" vertical="center" wrapText="1"/>
    </xf>
    <xf numFmtId="0" fontId="4" fillId="0" borderId="32" xfId="9" applyFont="1" applyFill="1" applyBorder="1" applyAlignment="1">
      <alignment horizontal="center" vertical="center" wrapText="1"/>
    </xf>
    <xf numFmtId="0" fontId="4" fillId="0" borderId="0" xfId="9" applyFont="1" applyFill="1" applyBorder="1" applyAlignment="1">
      <alignment horizontal="center" vertical="center" wrapText="1"/>
    </xf>
    <xf numFmtId="0" fontId="4" fillId="0" borderId="25" xfId="9" applyFont="1" applyFill="1" applyBorder="1" applyAlignment="1">
      <alignment horizontal="center" vertical="center" wrapText="1"/>
    </xf>
    <xf numFmtId="0" fontId="4" fillId="0" borderId="33" xfId="9" applyFont="1" applyFill="1" applyBorder="1" applyAlignment="1">
      <alignment horizontal="center" vertical="center" wrapText="1"/>
    </xf>
    <xf numFmtId="0" fontId="4" fillId="0" borderId="28" xfId="9" applyFont="1" applyFill="1" applyBorder="1" applyAlignment="1">
      <alignment horizontal="center" vertical="center" wrapText="1"/>
    </xf>
    <xf numFmtId="0" fontId="4" fillId="0" borderId="29" xfId="9" applyFont="1" applyFill="1" applyBorder="1" applyAlignment="1">
      <alignment horizontal="center" vertical="center" wrapText="1"/>
    </xf>
    <xf numFmtId="0" fontId="4" fillId="0" borderId="41"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42" xfId="9" applyFont="1" applyFill="1" applyBorder="1" applyAlignment="1">
      <alignment horizontal="center" vertical="center" wrapText="1"/>
    </xf>
    <xf numFmtId="0" fontId="6" fillId="0" borderId="1" xfId="5" applyBorder="1" applyAlignment="1">
      <alignment horizontal="center" vertical="center" wrapText="1"/>
    </xf>
    <xf numFmtId="0" fontId="6" fillId="0" borderId="1" xfId="5" applyBorder="1" applyAlignment="1">
      <alignment horizontal="center" vertical="center"/>
    </xf>
    <xf numFmtId="0" fontId="6" fillId="0" borderId="3" xfId="5" applyBorder="1" applyAlignment="1">
      <alignment horizontal="center" vertical="center"/>
    </xf>
    <xf numFmtId="0" fontId="1" fillId="0" borderId="8" xfId="5" applyFont="1" applyFill="1" applyBorder="1" applyAlignment="1">
      <alignment horizontal="center" vertical="center" wrapText="1"/>
    </xf>
    <xf numFmtId="0" fontId="1" fillId="0" borderId="10" xfId="5" applyFont="1" applyFill="1" applyBorder="1" applyAlignment="1">
      <alignment horizontal="center" vertical="center" wrapText="1"/>
    </xf>
    <xf numFmtId="0" fontId="12" fillId="2" borderId="43" xfId="5" applyFont="1" applyFill="1" applyBorder="1" applyAlignment="1">
      <alignment horizontal="center" vertical="center"/>
    </xf>
    <xf numFmtId="0" fontId="12" fillId="2" borderId="44" xfId="5" applyFont="1" applyFill="1" applyBorder="1" applyAlignment="1">
      <alignment horizontal="center" vertical="center"/>
    </xf>
    <xf numFmtId="0" fontId="12" fillId="2" borderId="45" xfId="5" applyFont="1" applyFill="1" applyBorder="1" applyAlignment="1">
      <alignment horizontal="center" vertical="center"/>
    </xf>
    <xf numFmtId="0" fontId="1" fillId="0" borderId="46" xfId="5" applyFont="1" applyFill="1" applyBorder="1" applyAlignment="1">
      <alignment horizontal="center" vertical="center" wrapText="1"/>
    </xf>
    <xf numFmtId="0" fontId="12" fillId="2" borderId="2" xfId="5" applyFont="1" applyFill="1" applyBorder="1" applyAlignment="1">
      <alignment horizontal="center" vertical="center"/>
    </xf>
    <xf numFmtId="0" fontId="12" fillId="2" borderId="3" xfId="5" applyFont="1" applyFill="1" applyBorder="1" applyAlignment="1">
      <alignment horizontal="center" vertical="center"/>
    </xf>
    <xf numFmtId="0" fontId="12" fillId="2" borderId="4" xfId="5" applyFont="1" applyFill="1" applyBorder="1" applyAlignment="1">
      <alignment horizontal="center" vertical="center" wrapText="1"/>
    </xf>
    <xf numFmtId="0" fontId="12" fillId="2" borderId="11" xfId="5" applyFont="1" applyFill="1" applyBorder="1" applyAlignment="1">
      <alignment horizontal="center" vertical="center" wrapText="1"/>
    </xf>
    <xf numFmtId="0" fontId="6" fillId="0" borderId="2" xfId="5" applyBorder="1" applyAlignment="1">
      <alignment horizontal="center" vertical="center" wrapText="1"/>
    </xf>
    <xf numFmtId="0" fontId="6" fillId="0" borderId="1" xfId="5" applyFill="1" applyBorder="1" applyAlignment="1">
      <alignment horizontal="center" vertical="center" wrapText="1"/>
    </xf>
    <xf numFmtId="0" fontId="6" fillId="0" borderId="1" xfId="5" applyFill="1" applyBorder="1" applyAlignment="1">
      <alignment horizontal="center" vertical="center"/>
    </xf>
    <xf numFmtId="0" fontId="12" fillId="2" borderId="46" xfId="5" applyFont="1" applyFill="1" applyBorder="1" applyAlignment="1">
      <alignment horizontal="center" vertical="center"/>
    </xf>
    <xf numFmtId="0" fontId="12" fillId="2" borderId="10" xfId="5" applyFont="1" applyFill="1" applyBorder="1" applyAlignment="1">
      <alignment horizontal="center" vertical="center"/>
    </xf>
  </cellXfs>
  <cellStyles count="10">
    <cellStyle name="Euro" xfId="1"/>
    <cellStyle name="Euro 2" xfId="2"/>
    <cellStyle name="Hipervínculo" xfId="3" builtinId="8"/>
    <cellStyle name="Normal" xfId="0" builtinId="0"/>
    <cellStyle name="Normal 2" xfId="4"/>
    <cellStyle name="Normal_FORMATOS" xfId="5"/>
    <cellStyle name="Normal_FORMATOS 3" xfId="6"/>
    <cellStyle name="Normal_FORMATOS 5" xfId="7"/>
    <cellStyle name="Normal_Libro1" xfId="8"/>
    <cellStyle name="Normal_Mapa de riesgos de INGEOMINAS" xfId="9"/>
  </cellStyles>
  <dxfs count="217">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14996795556505021"/>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0000"/>
        </patternFill>
      </fill>
    </dxf>
    <dxf>
      <fill>
        <patternFill patternType="solid">
          <fgColor indexed="51"/>
          <bgColor rgb="FF66FF33"/>
        </patternFill>
      </fill>
    </dxf>
    <dxf>
      <fill>
        <patternFill patternType="solid">
          <fgColor indexed="13"/>
          <bgColor rgb="FFFFFF00"/>
        </patternFill>
      </fill>
    </dxf>
    <dxf>
      <fill>
        <patternFill patternType="solid">
          <fgColor indexed="25"/>
          <bgColor rgb="FFFF0000"/>
        </patternFill>
      </fill>
    </dxf>
    <dxf>
      <fill>
        <patternFill patternType="solid">
          <fgColor indexed="51"/>
          <bgColor rgb="FF66FF33"/>
        </patternFill>
      </fill>
    </dxf>
    <dxf>
      <fill>
        <patternFill patternType="solid">
          <fgColor indexed="13"/>
          <bgColor rgb="FFFFFF00"/>
        </patternFill>
      </fill>
    </dxf>
    <dxf>
      <fill>
        <patternFill patternType="solid">
          <fgColor indexed="25"/>
          <bgColor rgb="FFFF0000"/>
        </patternFill>
      </fill>
    </dxf>
    <dxf>
      <fill>
        <patternFill patternType="solid">
          <fgColor indexed="49"/>
          <bgColor indexed="11"/>
        </patternFill>
      </fill>
    </dxf>
    <dxf>
      <fill>
        <patternFill patternType="solid">
          <fgColor indexed="34"/>
          <bgColor indexed="13"/>
        </patternFill>
      </fill>
    </dxf>
    <dxf>
      <fill>
        <patternFill patternType="solid">
          <fgColor indexed="13"/>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indexed="47"/>
        </patternFill>
      </fill>
    </dxf>
    <dxf>
      <fill>
        <patternFill>
          <bgColor indexed="43"/>
        </patternFill>
      </fill>
    </dxf>
    <dxf>
      <fill>
        <patternFill>
          <bgColor indexed="47"/>
        </patternFill>
      </fill>
    </dxf>
    <dxf>
      <fill>
        <patternFill>
          <bgColor indexed="43"/>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C7CE"/>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9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indexed="47"/>
        </patternFill>
      </fill>
    </dxf>
    <dxf>
      <fill>
        <patternFill>
          <bgColor indexed="43"/>
        </patternFill>
      </fill>
    </dxf>
    <dxf>
      <font>
        <color theme="0"/>
      </font>
    </dxf>
    <dxf>
      <font>
        <condense val="0"/>
        <extend val="0"/>
        <color rgb="FF9C0006"/>
      </font>
      <fill>
        <patternFill>
          <bgColor rgb="FFFFC7CE"/>
        </patternFill>
      </fill>
    </dxf>
    <dxf>
      <fill>
        <patternFill>
          <bgColor rgb="FFFFC000"/>
        </patternFill>
      </fill>
    </dxf>
    <dxf>
      <fill>
        <patternFill>
          <bgColor rgb="FF00FF00"/>
        </patternFill>
      </fill>
    </dxf>
    <dxf>
      <fill>
        <patternFill>
          <bgColor rgb="FFCCFF33"/>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rgb="FFCCFF33"/>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condense val="0"/>
        <extend val="0"/>
        <color rgb="FF9C0006"/>
      </font>
      <fill>
        <patternFill>
          <bgColor rgb="FFFFC7CE"/>
        </patternFill>
      </fill>
    </dxf>
    <dxf>
      <fill>
        <patternFill>
          <bgColor rgb="FFFFC000"/>
        </patternFill>
      </fill>
    </dxf>
    <dxf>
      <fill>
        <patternFill>
          <bgColor rgb="FF00FF00"/>
        </patternFill>
      </fill>
    </dxf>
    <dxf>
      <fill>
        <patternFill>
          <bgColor rgb="FFCCFF33"/>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rgb="FFCCFF33"/>
        </patternFill>
      </fill>
    </dxf>
    <dxf>
      <fill>
        <patternFill>
          <bgColor rgb="FFFFC7CE"/>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FFC7CE"/>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00B0F0"/>
        </patternFill>
      </fill>
    </dxf>
    <dxf>
      <fill>
        <patternFill>
          <bgColor rgb="FF00FF00"/>
        </patternFill>
      </fill>
    </dxf>
    <dxf>
      <fill>
        <patternFill>
          <bgColor rgb="FFFFFF00"/>
        </patternFill>
      </fill>
    </dxf>
    <dxf>
      <fill>
        <patternFill>
          <bgColor rgb="FFFFC000"/>
        </patternFill>
      </fill>
    </dxf>
    <dxf>
      <fill>
        <patternFill>
          <bgColor rgb="FFC0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216"/>
      <tableStyleElement type="headerRow" dxfId="2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800100</xdr:colOff>
      <xdr:row>9</xdr:row>
      <xdr:rowOff>123825</xdr:rowOff>
    </xdr:from>
    <xdr:to>
      <xdr:col>7</xdr:col>
      <xdr:colOff>904875</xdr:colOff>
      <xdr:row>9</xdr:row>
      <xdr:rowOff>304800</xdr:rowOff>
    </xdr:to>
    <xdr:sp macro="" textlink="">
      <xdr:nvSpPr>
        <xdr:cNvPr id="114737" name="Text Box 41">
          <a:extLst>
            <a:ext uri="{FF2B5EF4-FFF2-40B4-BE49-F238E27FC236}">
              <a16:creationId xmlns:a16="http://schemas.microsoft.com/office/drawing/2014/main" id="{00000000-0008-0000-0000-000031C00100}"/>
            </a:ext>
          </a:extLst>
        </xdr:cNvPr>
        <xdr:cNvSpPr txBox="1">
          <a:spLocks noChangeArrowheads="1"/>
        </xdr:cNvSpPr>
      </xdr:nvSpPr>
      <xdr:spPr bwMode="auto">
        <a:xfrm>
          <a:off x="10810875" y="200025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10</xdr:row>
      <xdr:rowOff>238125</xdr:rowOff>
    </xdr:from>
    <xdr:to>
      <xdr:col>7</xdr:col>
      <xdr:colOff>933450</xdr:colOff>
      <xdr:row>10</xdr:row>
      <xdr:rowOff>466725</xdr:rowOff>
    </xdr:to>
    <xdr:sp macro="" textlink="">
      <xdr:nvSpPr>
        <xdr:cNvPr id="114738" name="Text Box 41">
          <a:extLst>
            <a:ext uri="{FF2B5EF4-FFF2-40B4-BE49-F238E27FC236}">
              <a16:creationId xmlns:a16="http://schemas.microsoft.com/office/drawing/2014/main" id="{00000000-0008-0000-0000-000032C00100}"/>
            </a:ext>
          </a:extLst>
        </xdr:cNvPr>
        <xdr:cNvSpPr txBox="1">
          <a:spLocks noChangeArrowheads="1"/>
        </xdr:cNvSpPr>
      </xdr:nvSpPr>
      <xdr:spPr bwMode="auto">
        <a:xfrm>
          <a:off x="108394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39" name="Text Box 41">
          <a:extLst>
            <a:ext uri="{FF2B5EF4-FFF2-40B4-BE49-F238E27FC236}">
              <a16:creationId xmlns:a16="http://schemas.microsoft.com/office/drawing/2014/main" id="{00000000-0008-0000-0000-000033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1114425</xdr:rowOff>
    </xdr:to>
    <xdr:sp macro="" textlink="">
      <xdr:nvSpPr>
        <xdr:cNvPr id="114740" name="Text Box 41">
          <a:extLst>
            <a:ext uri="{FF2B5EF4-FFF2-40B4-BE49-F238E27FC236}">
              <a16:creationId xmlns:a16="http://schemas.microsoft.com/office/drawing/2014/main" id="{00000000-0008-0000-0000-000034C00100}"/>
            </a:ext>
          </a:extLst>
        </xdr:cNvPr>
        <xdr:cNvSpPr txBox="1">
          <a:spLocks noChangeArrowheads="1"/>
        </xdr:cNvSpPr>
      </xdr:nvSpPr>
      <xdr:spPr bwMode="auto">
        <a:xfrm>
          <a:off x="10810875" y="5648325"/>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447675</xdr:rowOff>
    </xdr:to>
    <xdr:sp macro="" textlink="">
      <xdr:nvSpPr>
        <xdr:cNvPr id="114741" name="Text Box 41">
          <a:extLst>
            <a:ext uri="{FF2B5EF4-FFF2-40B4-BE49-F238E27FC236}">
              <a16:creationId xmlns:a16="http://schemas.microsoft.com/office/drawing/2014/main" id="{00000000-0008-0000-0000-000035C00100}"/>
            </a:ext>
          </a:extLst>
        </xdr:cNvPr>
        <xdr:cNvSpPr txBox="1">
          <a:spLocks noChangeArrowheads="1"/>
        </xdr:cNvSpPr>
      </xdr:nvSpPr>
      <xdr:spPr bwMode="auto">
        <a:xfrm>
          <a:off x="10810875" y="88011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2" name="Text Box 41">
          <a:extLst>
            <a:ext uri="{FF2B5EF4-FFF2-40B4-BE49-F238E27FC236}">
              <a16:creationId xmlns:a16="http://schemas.microsoft.com/office/drawing/2014/main" id="{00000000-0008-0000-0000-000036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43" name="Text Box 41">
          <a:extLst>
            <a:ext uri="{FF2B5EF4-FFF2-40B4-BE49-F238E27FC236}">
              <a16:creationId xmlns:a16="http://schemas.microsoft.com/office/drawing/2014/main" id="{00000000-0008-0000-0000-000037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44" name="Text Box 41">
          <a:extLst>
            <a:ext uri="{FF2B5EF4-FFF2-40B4-BE49-F238E27FC236}">
              <a16:creationId xmlns:a16="http://schemas.microsoft.com/office/drawing/2014/main" id="{00000000-0008-0000-0000-000038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5" name="Text Box 41">
          <a:extLst>
            <a:ext uri="{FF2B5EF4-FFF2-40B4-BE49-F238E27FC236}">
              <a16:creationId xmlns:a16="http://schemas.microsoft.com/office/drawing/2014/main" id="{00000000-0008-0000-0000-000039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1123950</xdr:rowOff>
    </xdr:to>
    <xdr:sp macro="" textlink="">
      <xdr:nvSpPr>
        <xdr:cNvPr id="114746" name="Text Box 41">
          <a:extLst>
            <a:ext uri="{FF2B5EF4-FFF2-40B4-BE49-F238E27FC236}">
              <a16:creationId xmlns:a16="http://schemas.microsoft.com/office/drawing/2014/main" id="{00000000-0008-0000-0000-00003AC00100}"/>
            </a:ext>
          </a:extLst>
        </xdr:cNvPr>
        <xdr:cNvSpPr txBox="1">
          <a:spLocks noChangeArrowheads="1"/>
        </xdr:cNvSpPr>
      </xdr:nvSpPr>
      <xdr:spPr bwMode="auto">
        <a:xfrm>
          <a:off x="10810875" y="56483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47" name="Text Box 41">
          <a:extLst>
            <a:ext uri="{FF2B5EF4-FFF2-40B4-BE49-F238E27FC236}">
              <a16:creationId xmlns:a16="http://schemas.microsoft.com/office/drawing/2014/main" id="{00000000-0008-0000-0000-00003B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8" name="Text Box 41">
          <a:extLst>
            <a:ext uri="{FF2B5EF4-FFF2-40B4-BE49-F238E27FC236}">
              <a16:creationId xmlns:a16="http://schemas.microsoft.com/office/drawing/2014/main" id="{00000000-0008-0000-0000-00003C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49" name="Text Box 41">
          <a:extLst>
            <a:ext uri="{FF2B5EF4-FFF2-40B4-BE49-F238E27FC236}">
              <a16:creationId xmlns:a16="http://schemas.microsoft.com/office/drawing/2014/main" id="{00000000-0008-0000-0000-00003D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50" name="Text Box 41">
          <a:extLst>
            <a:ext uri="{FF2B5EF4-FFF2-40B4-BE49-F238E27FC236}">
              <a16:creationId xmlns:a16="http://schemas.microsoft.com/office/drawing/2014/main" id="{00000000-0008-0000-0000-00003E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1123950</xdr:rowOff>
    </xdr:to>
    <xdr:sp macro="" textlink="">
      <xdr:nvSpPr>
        <xdr:cNvPr id="114751" name="Text Box 41">
          <a:extLst>
            <a:ext uri="{FF2B5EF4-FFF2-40B4-BE49-F238E27FC236}">
              <a16:creationId xmlns:a16="http://schemas.microsoft.com/office/drawing/2014/main" id="{00000000-0008-0000-0000-00003FC00100}"/>
            </a:ext>
          </a:extLst>
        </xdr:cNvPr>
        <xdr:cNvSpPr txBox="1">
          <a:spLocks noChangeArrowheads="1"/>
        </xdr:cNvSpPr>
      </xdr:nvSpPr>
      <xdr:spPr bwMode="auto">
        <a:xfrm>
          <a:off x="10810875" y="43148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52" name="Text Box 41">
          <a:extLst>
            <a:ext uri="{FF2B5EF4-FFF2-40B4-BE49-F238E27FC236}">
              <a16:creationId xmlns:a16="http://schemas.microsoft.com/office/drawing/2014/main" id="{00000000-0008-0000-0000-000040C00100}"/>
            </a:ext>
          </a:extLst>
        </xdr:cNvPr>
        <xdr:cNvSpPr txBox="1">
          <a:spLocks noChangeArrowheads="1"/>
        </xdr:cNvSpPr>
      </xdr:nvSpPr>
      <xdr:spPr bwMode="auto">
        <a:xfrm>
          <a:off x="10810875"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609600</xdr:colOff>
      <xdr:row>0</xdr:row>
      <xdr:rowOff>114300</xdr:rowOff>
    </xdr:from>
    <xdr:to>
      <xdr:col>1</xdr:col>
      <xdr:colOff>447675</xdr:colOff>
      <xdr:row>3</xdr:row>
      <xdr:rowOff>133350</xdr:rowOff>
    </xdr:to>
    <xdr:pic>
      <xdr:nvPicPr>
        <xdr:cNvPr id="114753" name="24 Imagen" descr="logo cdmb 2.png">
          <a:extLst>
            <a:ext uri="{FF2B5EF4-FFF2-40B4-BE49-F238E27FC236}">
              <a16:creationId xmlns:a16="http://schemas.microsoft.com/office/drawing/2014/main" id="{00000000-0008-0000-0000-000041C0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
          <a:ext cx="15430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54" name="Text Box 41">
          <a:extLst>
            <a:ext uri="{FF2B5EF4-FFF2-40B4-BE49-F238E27FC236}">
              <a16:creationId xmlns:a16="http://schemas.microsoft.com/office/drawing/2014/main" id="{00000000-0008-0000-0000-000042C00100}"/>
            </a:ext>
          </a:extLst>
        </xdr:cNvPr>
        <xdr:cNvSpPr txBox="1">
          <a:spLocks noChangeArrowheads="1"/>
        </xdr:cNvSpPr>
      </xdr:nvSpPr>
      <xdr:spPr bwMode="auto">
        <a:xfrm>
          <a:off x="10810875"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55" name="Text Box 41">
          <a:extLst>
            <a:ext uri="{FF2B5EF4-FFF2-40B4-BE49-F238E27FC236}">
              <a16:creationId xmlns:a16="http://schemas.microsoft.com/office/drawing/2014/main" id="{00000000-0008-0000-0000-000043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56" name="Text Box 41">
          <a:extLst>
            <a:ext uri="{FF2B5EF4-FFF2-40B4-BE49-F238E27FC236}">
              <a16:creationId xmlns:a16="http://schemas.microsoft.com/office/drawing/2014/main" id="{00000000-0008-0000-0000-000044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57" name="Text Box 41">
          <a:extLst>
            <a:ext uri="{FF2B5EF4-FFF2-40B4-BE49-F238E27FC236}">
              <a16:creationId xmlns:a16="http://schemas.microsoft.com/office/drawing/2014/main" id="{00000000-0008-0000-0000-000045C00100}"/>
            </a:ext>
          </a:extLst>
        </xdr:cNvPr>
        <xdr:cNvSpPr txBox="1">
          <a:spLocks noChangeArrowheads="1"/>
        </xdr:cNvSpPr>
      </xdr:nvSpPr>
      <xdr:spPr bwMode="auto">
        <a:xfrm>
          <a:off x="10810875"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58" name="Text Box 41">
          <a:extLst>
            <a:ext uri="{FF2B5EF4-FFF2-40B4-BE49-F238E27FC236}">
              <a16:creationId xmlns:a16="http://schemas.microsoft.com/office/drawing/2014/main" id="{00000000-0008-0000-0000-000046C00100}"/>
            </a:ext>
          </a:extLst>
        </xdr:cNvPr>
        <xdr:cNvSpPr txBox="1">
          <a:spLocks noChangeArrowheads="1"/>
        </xdr:cNvSpPr>
      </xdr:nvSpPr>
      <xdr:spPr bwMode="auto">
        <a:xfrm>
          <a:off x="10810875"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59" name="Text Box 41">
          <a:extLst>
            <a:ext uri="{FF2B5EF4-FFF2-40B4-BE49-F238E27FC236}">
              <a16:creationId xmlns:a16="http://schemas.microsoft.com/office/drawing/2014/main" id="{00000000-0008-0000-0000-000047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60" name="Text Box 41">
          <a:extLst>
            <a:ext uri="{FF2B5EF4-FFF2-40B4-BE49-F238E27FC236}">
              <a16:creationId xmlns:a16="http://schemas.microsoft.com/office/drawing/2014/main" id="{00000000-0008-0000-0000-000048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61" name="Text Box 41">
          <a:extLst>
            <a:ext uri="{FF2B5EF4-FFF2-40B4-BE49-F238E27FC236}">
              <a16:creationId xmlns:a16="http://schemas.microsoft.com/office/drawing/2014/main" id="{00000000-0008-0000-0000-000049C00100}"/>
            </a:ext>
          </a:extLst>
        </xdr:cNvPr>
        <xdr:cNvSpPr txBox="1">
          <a:spLocks noChangeArrowheads="1"/>
        </xdr:cNvSpPr>
      </xdr:nvSpPr>
      <xdr:spPr bwMode="auto">
        <a:xfrm>
          <a:off x="10810875"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62" name="Text Box 41">
          <a:extLst>
            <a:ext uri="{FF2B5EF4-FFF2-40B4-BE49-F238E27FC236}">
              <a16:creationId xmlns:a16="http://schemas.microsoft.com/office/drawing/2014/main" id="{00000000-0008-0000-0000-00004A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3" name="Text Box 41">
          <a:extLst>
            <a:ext uri="{FF2B5EF4-FFF2-40B4-BE49-F238E27FC236}">
              <a16:creationId xmlns:a16="http://schemas.microsoft.com/office/drawing/2014/main" id="{00000000-0008-0000-0000-00004B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4" name="Text Box 41">
          <a:extLst>
            <a:ext uri="{FF2B5EF4-FFF2-40B4-BE49-F238E27FC236}">
              <a16:creationId xmlns:a16="http://schemas.microsoft.com/office/drawing/2014/main" id="{00000000-0008-0000-0000-00004C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5" name="Text Box 41">
          <a:extLst>
            <a:ext uri="{FF2B5EF4-FFF2-40B4-BE49-F238E27FC236}">
              <a16:creationId xmlns:a16="http://schemas.microsoft.com/office/drawing/2014/main" id="{00000000-0008-0000-0000-00004D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762000</xdr:colOff>
      <xdr:row>12</xdr:row>
      <xdr:rowOff>238125</xdr:rowOff>
    </xdr:from>
    <xdr:to>
      <xdr:col>7</xdr:col>
      <xdr:colOff>866775</xdr:colOff>
      <xdr:row>12</xdr:row>
      <xdr:rowOff>466725</xdr:rowOff>
    </xdr:to>
    <xdr:sp macro="" textlink="">
      <xdr:nvSpPr>
        <xdr:cNvPr id="114766" name="Text Box 41">
          <a:extLst>
            <a:ext uri="{FF2B5EF4-FFF2-40B4-BE49-F238E27FC236}">
              <a16:creationId xmlns:a16="http://schemas.microsoft.com/office/drawing/2014/main" id="{00000000-0008-0000-0000-00004EC00100}"/>
            </a:ext>
          </a:extLst>
        </xdr:cNvPr>
        <xdr:cNvSpPr txBox="1">
          <a:spLocks noChangeArrowheads="1"/>
        </xdr:cNvSpPr>
      </xdr:nvSpPr>
      <xdr:spPr bwMode="auto">
        <a:xfrm>
          <a:off x="107727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15</xdr:row>
      <xdr:rowOff>152400</xdr:rowOff>
    </xdr:to>
    <xdr:sp macro="" textlink="">
      <xdr:nvSpPr>
        <xdr:cNvPr id="114767" name="Text Box 41">
          <a:extLst>
            <a:ext uri="{FF2B5EF4-FFF2-40B4-BE49-F238E27FC236}">
              <a16:creationId xmlns:a16="http://schemas.microsoft.com/office/drawing/2014/main" id="{00000000-0008-0000-0000-00004FC00100}"/>
            </a:ext>
          </a:extLst>
        </xdr:cNvPr>
        <xdr:cNvSpPr txBox="1">
          <a:spLocks noChangeArrowheads="1"/>
        </xdr:cNvSpPr>
      </xdr:nvSpPr>
      <xdr:spPr bwMode="auto">
        <a:xfrm>
          <a:off x="10810875" y="8801100"/>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68" name="Text Box 41">
          <a:extLst>
            <a:ext uri="{FF2B5EF4-FFF2-40B4-BE49-F238E27FC236}">
              <a16:creationId xmlns:a16="http://schemas.microsoft.com/office/drawing/2014/main" id="{00000000-0008-0000-0000-000050C00100}"/>
            </a:ext>
          </a:extLst>
        </xdr:cNvPr>
        <xdr:cNvSpPr txBox="1">
          <a:spLocks noChangeArrowheads="1"/>
        </xdr:cNvSpPr>
      </xdr:nvSpPr>
      <xdr:spPr bwMode="auto">
        <a:xfrm>
          <a:off x="10810875"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69" name="Text Box 41">
          <a:extLst>
            <a:ext uri="{FF2B5EF4-FFF2-40B4-BE49-F238E27FC236}">
              <a16:creationId xmlns:a16="http://schemas.microsoft.com/office/drawing/2014/main" id="{00000000-0008-0000-0000-000051C00100}"/>
            </a:ext>
          </a:extLst>
        </xdr:cNvPr>
        <xdr:cNvSpPr txBox="1">
          <a:spLocks noChangeArrowheads="1"/>
        </xdr:cNvSpPr>
      </xdr:nvSpPr>
      <xdr:spPr bwMode="auto">
        <a:xfrm>
          <a:off x="10810875"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0" name="Text Box 41">
          <a:extLst>
            <a:ext uri="{FF2B5EF4-FFF2-40B4-BE49-F238E27FC236}">
              <a16:creationId xmlns:a16="http://schemas.microsoft.com/office/drawing/2014/main" id="{00000000-0008-0000-0000-000052C00100}"/>
            </a:ext>
          </a:extLst>
        </xdr:cNvPr>
        <xdr:cNvSpPr txBox="1">
          <a:spLocks noChangeArrowheads="1"/>
        </xdr:cNvSpPr>
      </xdr:nvSpPr>
      <xdr:spPr bwMode="auto">
        <a:xfrm>
          <a:off x="10810875"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1" name="Text Box 41">
          <a:extLst>
            <a:ext uri="{FF2B5EF4-FFF2-40B4-BE49-F238E27FC236}">
              <a16:creationId xmlns:a16="http://schemas.microsoft.com/office/drawing/2014/main" id="{00000000-0008-0000-0000-000053C00100}"/>
            </a:ext>
          </a:extLst>
        </xdr:cNvPr>
        <xdr:cNvSpPr txBox="1">
          <a:spLocks noChangeArrowheads="1"/>
        </xdr:cNvSpPr>
      </xdr:nvSpPr>
      <xdr:spPr bwMode="auto">
        <a:xfrm>
          <a:off x="10810875"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2" name="Text Box 41">
          <a:extLst>
            <a:ext uri="{FF2B5EF4-FFF2-40B4-BE49-F238E27FC236}">
              <a16:creationId xmlns:a16="http://schemas.microsoft.com/office/drawing/2014/main" id="{00000000-0008-0000-0000-000054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3" name="Text Box 41">
          <a:extLst>
            <a:ext uri="{FF2B5EF4-FFF2-40B4-BE49-F238E27FC236}">
              <a16:creationId xmlns:a16="http://schemas.microsoft.com/office/drawing/2014/main" id="{00000000-0008-0000-0000-000055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4" name="Text Box 41">
          <a:extLst>
            <a:ext uri="{FF2B5EF4-FFF2-40B4-BE49-F238E27FC236}">
              <a16:creationId xmlns:a16="http://schemas.microsoft.com/office/drawing/2014/main" id="{00000000-0008-0000-0000-000056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5" name="Text Box 41">
          <a:extLst>
            <a:ext uri="{FF2B5EF4-FFF2-40B4-BE49-F238E27FC236}">
              <a16:creationId xmlns:a16="http://schemas.microsoft.com/office/drawing/2014/main" id="{00000000-0008-0000-0000-000057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10</xdr:row>
      <xdr:rowOff>238125</xdr:rowOff>
    </xdr:from>
    <xdr:to>
      <xdr:col>7</xdr:col>
      <xdr:colOff>933450</xdr:colOff>
      <xdr:row>10</xdr:row>
      <xdr:rowOff>466725</xdr:rowOff>
    </xdr:to>
    <xdr:sp macro="" textlink="">
      <xdr:nvSpPr>
        <xdr:cNvPr id="114776" name="Text Box 41">
          <a:extLst>
            <a:ext uri="{FF2B5EF4-FFF2-40B4-BE49-F238E27FC236}">
              <a16:creationId xmlns:a16="http://schemas.microsoft.com/office/drawing/2014/main" id="{00000000-0008-0000-0000-000058C00100}"/>
            </a:ext>
          </a:extLst>
        </xdr:cNvPr>
        <xdr:cNvSpPr txBox="1">
          <a:spLocks noChangeArrowheads="1"/>
        </xdr:cNvSpPr>
      </xdr:nvSpPr>
      <xdr:spPr bwMode="auto">
        <a:xfrm>
          <a:off x="108394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77" name="Text Box 41">
          <a:extLst>
            <a:ext uri="{FF2B5EF4-FFF2-40B4-BE49-F238E27FC236}">
              <a16:creationId xmlns:a16="http://schemas.microsoft.com/office/drawing/2014/main" id="{00000000-0008-0000-0000-000059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78" name="Text Box 41">
          <a:extLst>
            <a:ext uri="{FF2B5EF4-FFF2-40B4-BE49-F238E27FC236}">
              <a16:creationId xmlns:a16="http://schemas.microsoft.com/office/drawing/2014/main" id="{00000000-0008-0000-0000-00005A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79" name="Text Box 41">
          <a:extLst>
            <a:ext uri="{FF2B5EF4-FFF2-40B4-BE49-F238E27FC236}">
              <a16:creationId xmlns:a16="http://schemas.microsoft.com/office/drawing/2014/main" id="{00000000-0008-0000-0000-00005B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80" name="Text Box 41">
          <a:extLst>
            <a:ext uri="{FF2B5EF4-FFF2-40B4-BE49-F238E27FC236}">
              <a16:creationId xmlns:a16="http://schemas.microsoft.com/office/drawing/2014/main" id="{00000000-0008-0000-0000-00005C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1" name="Text Box 41">
          <a:extLst>
            <a:ext uri="{FF2B5EF4-FFF2-40B4-BE49-F238E27FC236}">
              <a16:creationId xmlns:a16="http://schemas.microsoft.com/office/drawing/2014/main" id="{00000000-0008-0000-0000-00005D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2" name="Text Box 41">
          <a:extLst>
            <a:ext uri="{FF2B5EF4-FFF2-40B4-BE49-F238E27FC236}">
              <a16:creationId xmlns:a16="http://schemas.microsoft.com/office/drawing/2014/main" id="{00000000-0008-0000-0000-00005E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83" name="Text Box 41">
          <a:extLst>
            <a:ext uri="{FF2B5EF4-FFF2-40B4-BE49-F238E27FC236}">
              <a16:creationId xmlns:a16="http://schemas.microsoft.com/office/drawing/2014/main" id="{00000000-0008-0000-0000-00005FC00100}"/>
            </a:ext>
          </a:extLst>
        </xdr:cNvPr>
        <xdr:cNvSpPr txBox="1">
          <a:spLocks noChangeArrowheads="1"/>
        </xdr:cNvSpPr>
      </xdr:nvSpPr>
      <xdr:spPr bwMode="auto">
        <a:xfrm>
          <a:off x="1081087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4" name="Text Box 41">
          <a:extLst>
            <a:ext uri="{FF2B5EF4-FFF2-40B4-BE49-F238E27FC236}">
              <a16:creationId xmlns:a16="http://schemas.microsoft.com/office/drawing/2014/main" id="{00000000-0008-0000-0000-000060C00100}"/>
            </a:ext>
          </a:extLst>
        </xdr:cNvPr>
        <xdr:cNvSpPr txBox="1">
          <a:spLocks noChangeArrowheads="1"/>
        </xdr:cNvSpPr>
      </xdr:nvSpPr>
      <xdr:spPr bwMode="auto">
        <a:xfrm>
          <a:off x="10810875"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85" name="Text Box 41">
          <a:extLst>
            <a:ext uri="{FF2B5EF4-FFF2-40B4-BE49-F238E27FC236}">
              <a16:creationId xmlns:a16="http://schemas.microsoft.com/office/drawing/2014/main" id="{00000000-0008-0000-0000-000061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86" name="Text Box 41">
          <a:extLst>
            <a:ext uri="{FF2B5EF4-FFF2-40B4-BE49-F238E27FC236}">
              <a16:creationId xmlns:a16="http://schemas.microsoft.com/office/drawing/2014/main" id="{00000000-0008-0000-0000-000062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87" name="Text Box 41">
          <a:extLst>
            <a:ext uri="{FF2B5EF4-FFF2-40B4-BE49-F238E27FC236}">
              <a16:creationId xmlns:a16="http://schemas.microsoft.com/office/drawing/2014/main" id="{00000000-0008-0000-0000-000063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88" name="Text Box 41">
          <a:extLst>
            <a:ext uri="{FF2B5EF4-FFF2-40B4-BE49-F238E27FC236}">
              <a16:creationId xmlns:a16="http://schemas.microsoft.com/office/drawing/2014/main" id="{00000000-0008-0000-0000-000064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89" name="Text Box 41">
          <a:extLst>
            <a:ext uri="{FF2B5EF4-FFF2-40B4-BE49-F238E27FC236}">
              <a16:creationId xmlns:a16="http://schemas.microsoft.com/office/drawing/2014/main" id="{00000000-0008-0000-0000-000065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0" name="Text Box 41">
          <a:extLst>
            <a:ext uri="{FF2B5EF4-FFF2-40B4-BE49-F238E27FC236}">
              <a16:creationId xmlns:a16="http://schemas.microsoft.com/office/drawing/2014/main" id="{00000000-0008-0000-0000-000066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1" name="Text Box 41">
          <a:extLst>
            <a:ext uri="{FF2B5EF4-FFF2-40B4-BE49-F238E27FC236}">
              <a16:creationId xmlns:a16="http://schemas.microsoft.com/office/drawing/2014/main" id="{00000000-0008-0000-0000-000067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2" name="Text Box 41">
          <a:extLst>
            <a:ext uri="{FF2B5EF4-FFF2-40B4-BE49-F238E27FC236}">
              <a16:creationId xmlns:a16="http://schemas.microsoft.com/office/drawing/2014/main" id="{00000000-0008-0000-0000-000068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3" name="Text Box 41">
          <a:extLst>
            <a:ext uri="{FF2B5EF4-FFF2-40B4-BE49-F238E27FC236}">
              <a16:creationId xmlns:a16="http://schemas.microsoft.com/office/drawing/2014/main" id="{00000000-0008-0000-0000-000069C00100}"/>
            </a:ext>
          </a:extLst>
        </xdr:cNvPr>
        <xdr:cNvSpPr txBox="1">
          <a:spLocks noChangeArrowheads="1"/>
        </xdr:cNvSpPr>
      </xdr:nvSpPr>
      <xdr:spPr bwMode="auto">
        <a:xfrm>
          <a:off x="10810875"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11</xdr:row>
      <xdr:rowOff>200025</xdr:rowOff>
    </xdr:from>
    <xdr:to>
      <xdr:col>7</xdr:col>
      <xdr:colOff>933450</xdr:colOff>
      <xdr:row>11</xdr:row>
      <xdr:rowOff>390525</xdr:rowOff>
    </xdr:to>
    <xdr:sp macro="" textlink="">
      <xdr:nvSpPr>
        <xdr:cNvPr id="114794" name="Text Box 41">
          <a:extLst>
            <a:ext uri="{FF2B5EF4-FFF2-40B4-BE49-F238E27FC236}">
              <a16:creationId xmlns:a16="http://schemas.microsoft.com/office/drawing/2014/main" id="{00000000-0008-0000-0000-00006AC00100}"/>
            </a:ext>
          </a:extLst>
        </xdr:cNvPr>
        <xdr:cNvSpPr txBox="1">
          <a:spLocks noChangeArrowheads="1"/>
        </xdr:cNvSpPr>
      </xdr:nvSpPr>
      <xdr:spPr bwMode="auto">
        <a:xfrm>
          <a:off x="108394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795" name="Text Box 41">
          <a:extLst>
            <a:ext uri="{FF2B5EF4-FFF2-40B4-BE49-F238E27FC236}">
              <a16:creationId xmlns:a16="http://schemas.microsoft.com/office/drawing/2014/main" id="{00000000-0008-0000-0000-00006BC00100}"/>
            </a:ext>
          </a:extLst>
        </xdr:cNvPr>
        <xdr:cNvSpPr txBox="1">
          <a:spLocks noChangeArrowheads="1"/>
        </xdr:cNvSpPr>
      </xdr:nvSpPr>
      <xdr:spPr bwMode="auto">
        <a:xfrm>
          <a:off x="10810875"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796" name="Text Box 41">
          <a:extLst>
            <a:ext uri="{FF2B5EF4-FFF2-40B4-BE49-F238E27FC236}">
              <a16:creationId xmlns:a16="http://schemas.microsoft.com/office/drawing/2014/main" id="{00000000-0008-0000-0000-00006CC00100}"/>
            </a:ext>
          </a:extLst>
        </xdr:cNvPr>
        <xdr:cNvSpPr txBox="1">
          <a:spLocks noChangeArrowheads="1"/>
        </xdr:cNvSpPr>
      </xdr:nvSpPr>
      <xdr:spPr bwMode="auto">
        <a:xfrm>
          <a:off x="10810875"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7" name="Text Box 41">
          <a:extLst>
            <a:ext uri="{FF2B5EF4-FFF2-40B4-BE49-F238E27FC236}">
              <a16:creationId xmlns:a16="http://schemas.microsoft.com/office/drawing/2014/main" id="{00000000-0008-0000-0000-00006D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8" name="Text Box 41">
          <a:extLst>
            <a:ext uri="{FF2B5EF4-FFF2-40B4-BE49-F238E27FC236}">
              <a16:creationId xmlns:a16="http://schemas.microsoft.com/office/drawing/2014/main" id="{00000000-0008-0000-0000-00006E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799" name="Text Box 41">
          <a:extLst>
            <a:ext uri="{FF2B5EF4-FFF2-40B4-BE49-F238E27FC236}">
              <a16:creationId xmlns:a16="http://schemas.microsoft.com/office/drawing/2014/main" id="{00000000-0008-0000-0000-00006FC00100}"/>
            </a:ext>
          </a:extLst>
        </xdr:cNvPr>
        <xdr:cNvSpPr txBox="1">
          <a:spLocks noChangeArrowheads="1"/>
        </xdr:cNvSpPr>
      </xdr:nvSpPr>
      <xdr:spPr bwMode="auto">
        <a:xfrm>
          <a:off x="10810875"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800" name="Text Box 41">
          <a:extLst>
            <a:ext uri="{FF2B5EF4-FFF2-40B4-BE49-F238E27FC236}">
              <a16:creationId xmlns:a16="http://schemas.microsoft.com/office/drawing/2014/main" id="{00000000-0008-0000-0000-000070C00100}"/>
            </a:ext>
          </a:extLst>
        </xdr:cNvPr>
        <xdr:cNvSpPr txBox="1">
          <a:spLocks noChangeArrowheads="1"/>
        </xdr:cNvSpPr>
      </xdr:nvSpPr>
      <xdr:spPr bwMode="auto">
        <a:xfrm>
          <a:off x="10810875"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801" name="Text Box 41">
          <a:extLst>
            <a:ext uri="{FF2B5EF4-FFF2-40B4-BE49-F238E27FC236}">
              <a16:creationId xmlns:a16="http://schemas.microsoft.com/office/drawing/2014/main" id="{00000000-0008-0000-0000-000071C00100}"/>
            </a:ext>
          </a:extLst>
        </xdr:cNvPr>
        <xdr:cNvSpPr txBox="1">
          <a:spLocks noChangeArrowheads="1"/>
        </xdr:cNvSpPr>
      </xdr:nvSpPr>
      <xdr:spPr bwMode="auto">
        <a:xfrm>
          <a:off x="1081087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802" name="Text Box 41">
          <a:extLst>
            <a:ext uri="{FF2B5EF4-FFF2-40B4-BE49-F238E27FC236}">
              <a16:creationId xmlns:a16="http://schemas.microsoft.com/office/drawing/2014/main" id="{00000000-0008-0000-0000-000072C00100}"/>
            </a:ext>
          </a:extLst>
        </xdr:cNvPr>
        <xdr:cNvSpPr txBox="1">
          <a:spLocks noChangeArrowheads="1"/>
        </xdr:cNvSpPr>
      </xdr:nvSpPr>
      <xdr:spPr bwMode="auto">
        <a:xfrm>
          <a:off x="10810875"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3" name="Text Box 41">
          <a:extLst>
            <a:ext uri="{FF2B5EF4-FFF2-40B4-BE49-F238E27FC236}">
              <a16:creationId xmlns:a16="http://schemas.microsoft.com/office/drawing/2014/main" id="{00000000-0008-0000-0000-000073C00100}"/>
            </a:ext>
          </a:extLst>
        </xdr:cNvPr>
        <xdr:cNvSpPr txBox="1">
          <a:spLocks noChangeArrowheads="1"/>
        </xdr:cNvSpPr>
      </xdr:nvSpPr>
      <xdr:spPr bwMode="auto">
        <a:xfrm>
          <a:off x="10810875"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4" name="Text Box 41">
          <a:extLst>
            <a:ext uri="{FF2B5EF4-FFF2-40B4-BE49-F238E27FC236}">
              <a16:creationId xmlns:a16="http://schemas.microsoft.com/office/drawing/2014/main" id="{00000000-0008-0000-0000-000074C00100}"/>
            </a:ext>
          </a:extLst>
        </xdr:cNvPr>
        <xdr:cNvSpPr txBox="1">
          <a:spLocks noChangeArrowheads="1"/>
        </xdr:cNvSpPr>
      </xdr:nvSpPr>
      <xdr:spPr bwMode="auto">
        <a:xfrm>
          <a:off x="10810875"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5" name="Text Box 41">
          <a:extLst>
            <a:ext uri="{FF2B5EF4-FFF2-40B4-BE49-F238E27FC236}">
              <a16:creationId xmlns:a16="http://schemas.microsoft.com/office/drawing/2014/main" id="{00000000-0008-0000-0000-000075C00100}"/>
            </a:ext>
          </a:extLst>
        </xdr:cNvPr>
        <xdr:cNvSpPr txBox="1">
          <a:spLocks noChangeArrowheads="1"/>
        </xdr:cNvSpPr>
      </xdr:nvSpPr>
      <xdr:spPr bwMode="auto">
        <a:xfrm>
          <a:off x="10810875"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6" name="Text Box 41">
          <a:extLst>
            <a:ext uri="{FF2B5EF4-FFF2-40B4-BE49-F238E27FC236}">
              <a16:creationId xmlns:a16="http://schemas.microsoft.com/office/drawing/2014/main" id="{00000000-0008-0000-0000-000076C00100}"/>
            </a:ext>
          </a:extLst>
        </xdr:cNvPr>
        <xdr:cNvSpPr txBox="1">
          <a:spLocks noChangeArrowheads="1"/>
        </xdr:cNvSpPr>
      </xdr:nvSpPr>
      <xdr:spPr bwMode="auto">
        <a:xfrm>
          <a:off x="10810875"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7" name="Text Box 41">
          <a:extLst>
            <a:ext uri="{FF2B5EF4-FFF2-40B4-BE49-F238E27FC236}">
              <a16:creationId xmlns:a16="http://schemas.microsoft.com/office/drawing/2014/main" id="{00000000-0008-0000-0000-000077C00100}"/>
            </a:ext>
          </a:extLst>
        </xdr:cNvPr>
        <xdr:cNvSpPr txBox="1">
          <a:spLocks noChangeArrowheads="1"/>
        </xdr:cNvSpPr>
      </xdr:nvSpPr>
      <xdr:spPr bwMode="auto">
        <a:xfrm>
          <a:off x="10810875"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12</xdr:row>
      <xdr:rowOff>238125</xdr:rowOff>
    </xdr:from>
    <xdr:to>
      <xdr:col>7</xdr:col>
      <xdr:colOff>933450</xdr:colOff>
      <xdr:row>12</xdr:row>
      <xdr:rowOff>466725</xdr:rowOff>
    </xdr:to>
    <xdr:sp macro="" textlink="">
      <xdr:nvSpPr>
        <xdr:cNvPr id="114808" name="Text Box 41">
          <a:extLst>
            <a:ext uri="{FF2B5EF4-FFF2-40B4-BE49-F238E27FC236}">
              <a16:creationId xmlns:a16="http://schemas.microsoft.com/office/drawing/2014/main" id="{00000000-0008-0000-0000-000078C00100}"/>
            </a:ext>
          </a:extLst>
        </xdr:cNvPr>
        <xdr:cNvSpPr txBox="1">
          <a:spLocks noChangeArrowheads="1"/>
        </xdr:cNvSpPr>
      </xdr:nvSpPr>
      <xdr:spPr bwMode="auto">
        <a:xfrm>
          <a:off x="108394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09" name="Text Box 41">
          <a:extLst>
            <a:ext uri="{FF2B5EF4-FFF2-40B4-BE49-F238E27FC236}">
              <a16:creationId xmlns:a16="http://schemas.microsoft.com/office/drawing/2014/main" id="{00000000-0008-0000-0000-000079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0" name="Text Box 41">
          <a:extLst>
            <a:ext uri="{FF2B5EF4-FFF2-40B4-BE49-F238E27FC236}">
              <a16:creationId xmlns:a16="http://schemas.microsoft.com/office/drawing/2014/main" id="{00000000-0008-0000-0000-00007A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1" name="Text Box 41">
          <a:extLst>
            <a:ext uri="{FF2B5EF4-FFF2-40B4-BE49-F238E27FC236}">
              <a16:creationId xmlns:a16="http://schemas.microsoft.com/office/drawing/2014/main" id="{00000000-0008-0000-0000-00007B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2" name="Text Box 41">
          <a:extLst>
            <a:ext uri="{FF2B5EF4-FFF2-40B4-BE49-F238E27FC236}">
              <a16:creationId xmlns:a16="http://schemas.microsoft.com/office/drawing/2014/main" id="{00000000-0008-0000-0000-00007C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3" name="Text Box 41">
          <a:extLst>
            <a:ext uri="{FF2B5EF4-FFF2-40B4-BE49-F238E27FC236}">
              <a16:creationId xmlns:a16="http://schemas.microsoft.com/office/drawing/2014/main" id="{00000000-0008-0000-0000-00007D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4" name="Text Box 41">
          <a:extLst>
            <a:ext uri="{FF2B5EF4-FFF2-40B4-BE49-F238E27FC236}">
              <a16:creationId xmlns:a16="http://schemas.microsoft.com/office/drawing/2014/main" id="{00000000-0008-0000-0000-00007E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5" name="Text Box 41">
          <a:extLst>
            <a:ext uri="{FF2B5EF4-FFF2-40B4-BE49-F238E27FC236}">
              <a16:creationId xmlns:a16="http://schemas.microsoft.com/office/drawing/2014/main" id="{00000000-0008-0000-0000-00007F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6" name="Text Box 41">
          <a:extLst>
            <a:ext uri="{FF2B5EF4-FFF2-40B4-BE49-F238E27FC236}">
              <a16:creationId xmlns:a16="http://schemas.microsoft.com/office/drawing/2014/main" id="{00000000-0008-0000-0000-000080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17" name="Text Box 41">
          <a:extLst>
            <a:ext uri="{FF2B5EF4-FFF2-40B4-BE49-F238E27FC236}">
              <a16:creationId xmlns:a16="http://schemas.microsoft.com/office/drawing/2014/main" id="{00000000-0008-0000-0000-000081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18" name="Text Box 41">
          <a:extLst>
            <a:ext uri="{FF2B5EF4-FFF2-40B4-BE49-F238E27FC236}">
              <a16:creationId xmlns:a16="http://schemas.microsoft.com/office/drawing/2014/main" id="{00000000-0008-0000-0000-000082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19" name="Text Box 41">
          <a:extLst>
            <a:ext uri="{FF2B5EF4-FFF2-40B4-BE49-F238E27FC236}">
              <a16:creationId xmlns:a16="http://schemas.microsoft.com/office/drawing/2014/main" id="{00000000-0008-0000-0000-000083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0" name="Text Box 41">
          <a:extLst>
            <a:ext uri="{FF2B5EF4-FFF2-40B4-BE49-F238E27FC236}">
              <a16:creationId xmlns:a16="http://schemas.microsoft.com/office/drawing/2014/main" id="{00000000-0008-0000-0000-000084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1" name="Text Box 41">
          <a:extLst>
            <a:ext uri="{FF2B5EF4-FFF2-40B4-BE49-F238E27FC236}">
              <a16:creationId xmlns:a16="http://schemas.microsoft.com/office/drawing/2014/main" id="{00000000-0008-0000-0000-000085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12</xdr:row>
      <xdr:rowOff>238125</xdr:rowOff>
    </xdr:from>
    <xdr:to>
      <xdr:col>7</xdr:col>
      <xdr:colOff>933450</xdr:colOff>
      <xdr:row>12</xdr:row>
      <xdr:rowOff>466725</xdr:rowOff>
    </xdr:to>
    <xdr:sp macro="" textlink="">
      <xdr:nvSpPr>
        <xdr:cNvPr id="114822" name="Text Box 41">
          <a:extLst>
            <a:ext uri="{FF2B5EF4-FFF2-40B4-BE49-F238E27FC236}">
              <a16:creationId xmlns:a16="http://schemas.microsoft.com/office/drawing/2014/main" id="{00000000-0008-0000-0000-000086C00100}"/>
            </a:ext>
          </a:extLst>
        </xdr:cNvPr>
        <xdr:cNvSpPr txBox="1">
          <a:spLocks noChangeArrowheads="1"/>
        </xdr:cNvSpPr>
      </xdr:nvSpPr>
      <xdr:spPr bwMode="auto">
        <a:xfrm>
          <a:off x="108394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3" name="Text Box 41">
          <a:extLst>
            <a:ext uri="{FF2B5EF4-FFF2-40B4-BE49-F238E27FC236}">
              <a16:creationId xmlns:a16="http://schemas.microsoft.com/office/drawing/2014/main" id="{00000000-0008-0000-0000-000087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4" name="Text Box 41">
          <a:extLst>
            <a:ext uri="{FF2B5EF4-FFF2-40B4-BE49-F238E27FC236}">
              <a16:creationId xmlns:a16="http://schemas.microsoft.com/office/drawing/2014/main" id="{00000000-0008-0000-0000-000088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25" name="Text Box 41">
          <a:extLst>
            <a:ext uri="{FF2B5EF4-FFF2-40B4-BE49-F238E27FC236}">
              <a16:creationId xmlns:a16="http://schemas.microsoft.com/office/drawing/2014/main" id="{00000000-0008-0000-0000-000089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26" name="Text Box 41">
          <a:extLst>
            <a:ext uri="{FF2B5EF4-FFF2-40B4-BE49-F238E27FC236}">
              <a16:creationId xmlns:a16="http://schemas.microsoft.com/office/drawing/2014/main" id="{00000000-0008-0000-0000-00008A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7" name="Text Box 41">
          <a:extLst>
            <a:ext uri="{FF2B5EF4-FFF2-40B4-BE49-F238E27FC236}">
              <a16:creationId xmlns:a16="http://schemas.microsoft.com/office/drawing/2014/main" id="{00000000-0008-0000-0000-00008B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8" name="Text Box 41">
          <a:extLst>
            <a:ext uri="{FF2B5EF4-FFF2-40B4-BE49-F238E27FC236}">
              <a16:creationId xmlns:a16="http://schemas.microsoft.com/office/drawing/2014/main" id="{00000000-0008-0000-0000-00008C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29" name="Text Box 41">
          <a:extLst>
            <a:ext uri="{FF2B5EF4-FFF2-40B4-BE49-F238E27FC236}">
              <a16:creationId xmlns:a16="http://schemas.microsoft.com/office/drawing/2014/main" id="{00000000-0008-0000-0000-00008D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30" name="Text Box 41">
          <a:extLst>
            <a:ext uri="{FF2B5EF4-FFF2-40B4-BE49-F238E27FC236}">
              <a16:creationId xmlns:a16="http://schemas.microsoft.com/office/drawing/2014/main" id="{00000000-0008-0000-0000-00008EC00100}"/>
            </a:ext>
          </a:extLst>
        </xdr:cNvPr>
        <xdr:cNvSpPr txBox="1">
          <a:spLocks noChangeArrowheads="1"/>
        </xdr:cNvSpPr>
      </xdr:nvSpPr>
      <xdr:spPr bwMode="auto">
        <a:xfrm>
          <a:off x="10810875"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1" name="Text Box 41">
          <a:extLst>
            <a:ext uri="{FF2B5EF4-FFF2-40B4-BE49-F238E27FC236}">
              <a16:creationId xmlns:a16="http://schemas.microsoft.com/office/drawing/2014/main" id="{00000000-0008-0000-0000-00008F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2" name="Text Box 41">
          <a:extLst>
            <a:ext uri="{FF2B5EF4-FFF2-40B4-BE49-F238E27FC236}">
              <a16:creationId xmlns:a16="http://schemas.microsoft.com/office/drawing/2014/main" id="{00000000-0008-0000-0000-000090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3" name="Text Box 41">
          <a:extLst>
            <a:ext uri="{FF2B5EF4-FFF2-40B4-BE49-F238E27FC236}">
              <a16:creationId xmlns:a16="http://schemas.microsoft.com/office/drawing/2014/main" id="{00000000-0008-0000-0000-000091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4" name="Text Box 41">
          <a:extLst>
            <a:ext uri="{FF2B5EF4-FFF2-40B4-BE49-F238E27FC236}">
              <a16:creationId xmlns:a16="http://schemas.microsoft.com/office/drawing/2014/main" id="{00000000-0008-0000-0000-000092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5" name="Text Box 41">
          <a:extLst>
            <a:ext uri="{FF2B5EF4-FFF2-40B4-BE49-F238E27FC236}">
              <a16:creationId xmlns:a16="http://schemas.microsoft.com/office/drawing/2014/main" id="{00000000-0008-0000-0000-000093C00100}"/>
            </a:ext>
          </a:extLst>
        </xdr:cNvPr>
        <xdr:cNvSpPr txBox="1">
          <a:spLocks noChangeArrowheads="1"/>
        </xdr:cNvSpPr>
      </xdr:nvSpPr>
      <xdr:spPr bwMode="auto">
        <a:xfrm>
          <a:off x="10810875"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1114425</xdr:rowOff>
    </xdr:to>
    <xdr:sp macro="" textlink="">
      <xdr:nvSpPr>
        <xdr:cNvPr id="114836" name="Text Box 41">
          <a:extLst>
            <a:ext uri="{FF2B5EF4-FFF2-40B4-BE49-F238E27FC236}">
              <a16:creationId xmlns:a16="http://schemas.microsoft.com/office/drawing/2014/main" id="{00000000-0008-0000-0000-000094C00100}"/>
            </a:ext>
          </a:extLst>
        </xdr:cNvPr>
        <xdr:cNvSpPr txBox="1">
          <a:spLocks noChangeArrowheads="1"/>
        </xdr:cNvSpPr>
      </xdr:nvSpPr>
      <xdr:spPr bwMode="auto">
        <a:xfrm>
          <a:off x="10810875" y="4314825"/>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1123950</xdr:rowOff>
    </xdr:to>
    <xdr:sp macro="" textlink="">
      <xdr:nvSpPr>
        <xdr:cNvPr id="114837" name="Text Box 41">
          <a:extLst>
            <a:ext uri="{FF2B5EF4-FFF2-40B4-BE49-F238E27FC236}">
              <a16:creationId xmlns:a16="http://schemas.microsoft.com/office/drawing/2014/main" id="{00000000-0008-0000-0000-000095C00100}"/>
            </a:ext>
          </a:extLst>
        </xdr:cNvPr>
        <xdr:cNvSpPr txBox="1">
          <a:spLocks noChangeArrowheads="1"/>
        </xdr:cNvSpPr>
      </xdr:nvSpPr>
      <xdr:spPr bwMode="auto">
        <a:xfrm>
          <a:off x="10810875" y="43148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228600</xdr:rowOff>
    </xdr:from>
    <xdr:to>
      <xdr:col>7</xdr:col>
      <xdr:colOff>904875</xdr:colOff>
      <xdr:row>12</xdr:row>
      <xdr:rowOff>457200</xdr:rowOff>
    </xdr:to>
    <xdr:sp macro="" textlink="">
      <xdr:nvSpPr>
        <xdr:cNvPr id="114838" name="Text Box 41">
          <a:extLst>
            <a:ext uri="{FF2B5EF4-FFF2-40B4-BE49-F238E27FC236}">
              <a16:creationId xmlns:a16="http://schemas.microsoft.com/office/drawing/2014/main" id="{00000000-0008-0000-0000-000096C00100}"/>
            </a:ext>
          </a:extLst>
        </xdr:cNvPr>
        <xdr:cNvSpPr txBox="1">
          <a:spLocks noChangeArrowheads="1"/>
        </xdr:cNvSpPr>
      </xdr:nvSpPr>
      <xdr:spPr bwMode="auto">
        <a:xfrm>
          <a:off x="10810875" y="4305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39" name="Text Box 41">
          <a:extLst>
            <a:ext uri="{FF2B5EF4-FFF2-40B4-BE49-F238E27FC236}">
              <a16:creationId xmlns:a16="http://schemas.microsoft.com/office/drawing/2014/main" id="{00000000-0008-0000-0000-000097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0" name="Text Box 41">
          <a:extLst>
            <a:ext uri="{FF2B5EF4-FFF2-40B4-BE49-F238E27FC236}">
              <a16:creationId xmlns:a16="http://schemas.microsoft.com/office/drawing/2014/main" id="{00000000-0008-0000-0000-000098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1" name="Text Box 41">
          <a:extLst>
            <a:ext uri="{FF2B5EF4-FFF2-40B4-BE49-F238E27FC236}">
              <a16:creationId xmlns:a16="http://schemas.microsoft.com/office/drawing/2014/main" id="{00000000-0008-0000-0000-000099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2" name="Text Box 41">
          <a:extLst>
            <a:ext uri="{FF2B5EF4-FFF2-40B4-BE49-F238E27FC236}">
              <a16:creationId xmlns:a16="http://schemas.microsoft.com/office/drawing/2014/main" id="{00000000-0008-0000-0000-00009AC00100}"/>
            </a:ext>
          </a:extLst>
        </xdr:cNvPr>
        <xdr:cNvSpPr txBox="1">
          <a:spLocks noChangeArrowheads="1"/>
        </xdr:cNvSpPr>
      </xdr:nvSpPr>
      <xdr:spPr bwMode="auto">
        <a:xfrm>
          <a:off x="1081087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13</xdr:row>
      <xdr:rowOff>247650</xdr:rowOff>
    </xdr:from>
    <xdr:to>
      <xdr:col>7</xdr:col>
      <xdr:colOff>933450</xdr:colOff>
      <xdr:row>13</xdr:row>
      <xdr:rowOff>485775</xdr:rowOff>
    </xdr:to>
    <xdr:sp macro="" textlink="">
      <xdr:nvSpPr>
        <xdr:cNvPr id="114843" name="Text Box 41">
          <a:extLst>
            <a:ext uri="{FF2B5EF4-FFF2-40B4-BE49-F238E27FC236}">
              <a16:creationId xmlns:a16="http://schemas.microsoft.com/office/drawing/2014/main" id="{00000000-0008-0000-0000-00009BC00100}"/>
            </a:ext>
          </a:extLst>
        </xdr:cNvPr>
        <xdr:cNvSpPr txBox="1">
          <a:spLocks noChangeArrowheads="1"/>
        </xdr:cNvSpPr>
      </xdr:nvSpPr>
      <xdr:spPr bwMode="auto">
        <a:xfrm>
          <a:off x="108394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4" name="Text Box 41">
          <a:extLst>
            <a:ext uri="{FF2B5EF4-FFF2-40B4-BE49-F238E27FC236}">
              <a16:creationId xmlns:a16="http://schemas.microsoft.com/office/drawing/2014/main" id="{00000000-0008-0000-0000-00009CC00100}"/>
            </a:ext>
          </a:extLst>
        </xdr:cNvPr>
        <xdr:cNvSpPr txBox="1">
          <a:spLocks noChangeArrowheads="1"/>
        </xdr:cNvSpPr>
      </xdr:nvSpPr>
      <xdr:spPr bwMode="auto">
        <a:xfrm>
          <a:off x="10810875"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5" name="Text Box 41">
          <a:extLst>
            <a:ext uri="{FF2B5EF4-FFF2-40B4-BE49-F238E27FC236}">
              <a16:creationId xmlns:a16="http://schemas.microsoft.com/office/drawing/2014/main" id="{00000000-0008-0000-0000-00009DC00100}"/>
            </a:ext>
          </a:extLst>
        </xdr:cNvPr>
        <xdr:cNvSpPr txBox="1">
          <a:spLocks noChangeArrowheads="1"/>
        </xdr:cNvSpPr>
      </xdr:nvSpPr>
      <xdr:spPr bwMode="auto">
        <a:xfrm>
          <a:off x="10810875"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46" name="Text Box 41">
          <a:extLst>
            <a:ext uri="{FF2B5EF4-FFF2-40B4-BE49-F238E27FC236}">
              <a16:creationId xmlns:a16="http://schemas.microsoft.com/office/drawing/2014/main" id="{00000000-0008-0000-0000-00009E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47" name="Text Box 41">
          <a:extLst>
            <a:ext uri="{FF2B5EF4-FFF2-40B4-BE49-F238E27FC236}">
              <a16:creationId xmlns:a16="http://schemas.microsoft.com/office/drawing/2014/main" id="{00000000-0008-0000-0000-00009F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8" name="Text Box 41">
          <a:extLst>
            <a:ext uri="{FF2B5EF4-FFF2-40B4-BE49-F238E27FC236}">
              <a16:creationId xmlns:a16="http://schemas.microsoft.com/office/drawing/2014/main" id="{00000000-0008-0000-0000-0000A0C00100}"/>
            </a:ext>
          </a:extLst>
        </xdr:cNvPr>
        <xdr:cNvSpPr txBox="1">
          <a:spLocks noChangeArrowheads="1"/>
        </xdr:cNvSpPr>
      </xdr:nvSpPr>
      <xdr:spPr bwMode="auto">
        <a:xfrm>
          <a:off x="10810875"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9" name="Text Box 41">
          <a:extLst>
            <a:ext uri="{FF2B5EF4-FFF2-40B4-BE49-F238E27FC236}">
              <a16:creationId xmlns:a16="http://schemas.microsoft.com/office/drawing/2014/main" id="{00000000-0008-0000-0000-0000A1C00100}"/>
            </a:ext>
          </a:extLst>
        </xdr:cNvPr>
        <xdr:cNvSpPr txBox="1">
          <a:spLocks noChangeArrowheads="1"/>
        </xdr:cNvSpPr>
      </xdr:nvSpPr>
      <xdr:spPr bwMode="auto">
        <a:xfrm>
          <a:off x="10810875"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0" name="Text Box 41">
          <a:extLst>
            <a:ext uri="{FF2B5EF4-FFF2-40B4-BE49-F238E27FC236}">
              <a16:creationId xmlns:a16="http://schemas.microsoft.com/office/drawing/2014/main" id="{00000000-0008-0000-0000-0000A2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51" name="Text Box 41">
          <a:extLst>
            <a:ext uri="{FF2B5EF4-FFF2-40B4-BE49-F238E27FC236}">
              <a16:creationId xmlns:a16="http://schemas.microsoft.com/office/drawing/2014/main" id="{00000000-0008-0000-0000-0000A3C00100}"/>
            </a:ext>
          </a:extLst>
        </xdr:cNvPr>
        <xdr:cNvSpPr txBox="1">
          <a:spLocks noChangeArrowheads="1"/>
        </xdr:cNvSpPr>
      </xdr:nvSpPr>
      <xdr:spPr bwMode="auto">
        <a:xfrm>
          <a:off x="10810875"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2" name="Text Box 41">
          <a:extLst>
            <a:ext uri="{FF2B5EF4-FFF2-40B4-BE49-F238E27FC236}">
              <a16:creationId xmlns:a16="http://schemas.microsoft.com/office/drawing/2014/main" id="{00000000-0008-0000-0000-0000A4C00100}"/>
            </a:ext>
          </a:extLst>
        </xdr:cNvPr>
        <xdr:cNvSpPr txBox="1">
          <a:spLocks noChangeArrowheads="1"/>
        </xdr:cNvSpPr>
      </xdr:nvSpPr>
      <xdr:spPr bwMode="auto">
        <a:xfrm>
          <a:off x="10810875"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3" name="Text Box 41">
          <a:extLst>
            <a:ext uri="{FF2B5EF4-FFF2-40B4-BE49-F238E27FC236}">
              <a16:creationId xmlns:a16="http://schemas.microsoft.com/office/drawing/2014/main" id="{00000000-0008-0000-0000-0000A5C00100}"/>
            </a:ext>
          </a:extLst>
        </xdr:cNvPr>
        <xdr:cNvSpPr txBox="1">
          <a:spLocks noChangeArrowheads="1"/>
        </xdr:cNvSpPr>
      </xdr:nvSpPr>
      <xdr:spPr bwMode="auto">
        <a:xfrm>
          <a:off x="10810875"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4" name="Text Box 41">
          <a:extLst>
            <a:ext uri="{FF2B5EF4-FFF2-40B4-BE49-F238E27FC236}">
              <a16:creationId xmlns:a16="http://schemas.microsoft.com/office/drawing/2014/main" id="{00000000-0008-0000-0000-0000A6C00100}"/>
            </a:ext>
          </a:extLst>
        </xdr:cNvPr>
        <xdr:cNvSpPr txBox="1">
          <a:spLocks noChangeArrowheads="1"/>
        </xdr:cNvSpPr>
      </xdr:nvSpPr>
      <xdr:spPr bwMode="auto">
        <a:xfrm>
          <a:off x="10810875"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5" name="Text Box 41">
          <a:extLst>
            <a:ext uri="{FF2B5EF4-FFF2-40B4-BE49-F238E27FC236}">
              <a16:creationId xmlns:a16="http://schemas.microsoft.com/office/drawing/2014/main" id="{00000000-0008-0000-0000-0000A7C00100}"/>
            </a:ext>
          </a:extLst>
        </xdr:cNvPr>
        <xdr:cNvSpPr txBox="1">
          <a:spLocks noChangeArrowheads="1"/>
        </xdr:cNvSpPr>
      </xdr:nvSpPr>
      <xdr:spPr bwMode="auto">
        <a:xfrm>
          <a:off x="10810875"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6" name="Text Box 41">
          <a:extLst>
            <a:ext uri="{FF2B5EF4-FFF2-40B4-BE49-F238E27FC236}">
              <a16:creationId xmlns:a16="http://schemas.microsoft.com/office/drawing/2014/main" id="{00000000-0008-0000-0000-0000A8C00100}"/>
            </a:ext>
          </a:extLst>
        </xdr:cNvPr>
        <xdr:cNvSpPr txBox="1">
          <a:spLocks noChangeArrowheads="1"/>
        </xdr:cNvSpPr>
      </xdr:nvSpPr>
      <xdr:spPr bwMode="auto">
        <a:xfrm>
          <a:off x="10810875"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7" name="Text Box 41">
          <a:extLst>
            <a:ext uri="{FF2B5EF4-FFF2-40B4-BE49-F238E27FC236}">
              <a16:creationId xmlns:a16="http://schemas.microsoft.com/office/drawing/2014/main" id="{00000000-0008-0000-0000-0000A9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8" name="Text Box 41">
          <a:extLst>
            <a:ext uri="{FF2B5EF4-FFF2-40B4-BE49-F238E27FC236}">
              <a16:creationId xmlns:a16="http://schemas.microsoft.com/office/drawing/2014/main" id="{00000000-0008-0000-0000-0000AA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9" name="Text Box 41">
          <a:extLst>
            <a:ext uri="{FF2B5EF4-FFF2-40B4-BE49-F238E27FC236}">
              <a16:creationId xmlns:a16="http://schemas.microsoft.com/office/drawing/2014/main" id="{00000000-0008-0000-0000-0000AB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0" name="Text Box 41">
          <a:extLst>
            <a:ext uri="{FF2B5EF4-FFF2-40B4-BE49-F238E27FC236}">
              <a16:creationId xmlns:a16="http://schemas.microsoft.com/office/drawing/2014/main" id="{00000000-0008-0000-0000-0000AC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1" name="Text Box 41">
          <a:extLst>
            <a:ext uri="{FF2B5EF4-FFF2-40B4-BE49-F238E27FC236}">
              <a16:creationId xmlns:a16="http://schemas.microsoft.com/office/drawing/2014/main" id="{00000000-0008-0000-0000-0000AD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2" name="Text Box 41">
          <a:extLst>
            <a:ext uri="{FF2B5EF4-FFF2-40B4-BE49-F238E27FC236}">
              <a16:creationId xmlns:a16="http://schemas.microsoft.com/office/drawing/2014/main" id="{00000000-0008-0000-0000-0000AE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3" name="Text Box 41">
          <a:extLst>
            <a:ext uri="{FF2B5EF4-FFF2-40B4-BE49-F238E27FC236}">
              <a16:creationId xmlns:a16="http://schemas.microsoft.com/office/drawing/2014/main" id="{00000000-0008-0000-0000-0000AF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4" name="Text Box 41">
          <a:extLst>
            <a:ext uri="{FF2B5EF4-FFF2-40B4-BE49-F238E27FC236}">
              <a16:creationId xmlns:a16="http://schemas.microsoft.com/office/drawing/2014/main" id="{00000000-0008-0000-0000-0000B0C00100}"/>
            </a:ext>
          </a:extLst>
        </xdr:cNvPr>
        <xdr:cNvSpPr txBox="1">
          <a:spLocks noChangeArrowheads="1"/>
        </xdr:cNvSpPr>
      </xdr:nvSpPr>
      <xdr:spPr bwMode="auto">
        <a:xfrm>
          <a:off x="1081087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865" name="Text Box 41">
          <a:extLst>
            <a:ext uri="{FF2B5EF4-FFF2-40B4-BE49-F238E27FC236}">
              <a16:creationId xmlns:a16="http://schemas.microsoft.com/office/drawing/2014/main" id="{00000000-0008-0000-0000-0000B1C00100}"/>
            </a:ext>
          </a:extLst>
        </xdr:cNvPr>
        <xdr:cNvSpPr txBox="1">
          <a:spLocks noChangeArrowheads="1"/>
        </xdr:cNvSpPr>
      </xdr:nvSpPr>
      <xdr:spPr bwMode="auto">
        <a:xfrm>
          <a:off x="108394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66" name="Text Box 41">
          <a:extLst>
            <a:ext uri="{FF2B5EF4-FFF2-40B4-BE49-F238E27FC236}">
              <a16:creationId xmlns:a16="http://schemas.microsoft.com/office/drawing/2014/main" id="{00000000-0008-0000-0000-0000B2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67" name="Text Box 41">
          <a:extLst>
            <a:ext uri="{FF2B5EF4-FFF2-40B4-BE49-F238E27FC236}">
              <a16:creationId xmlns:a16="http://schemas.microsoft.com/office/drawing/2014/main" id="{00000000-0008-0000-0000-0000B3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68" name="Text Box 41">
          <a:extLst>
            <a:ext uri="{FF2B5EF4-FFF2-40B4-BE49-F238E27FC236}">
              <a16:creationId xmlns:a16="http://schemas.microsoft.com/office/drawing/2014/main" id="{00000000-0008-0000-0000-0000B4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69" name="Text Box 41">
          <a:extLst>
            <a:ext uri="{FF2B5EF4-FFF2-40B4-BE49-F238E27FC236}">
              <a16:creationId xmlns:a16="http://schemas.microsoft.com/office/drawing/2014/main" id="{00000000-0008-0000-0000-0000B5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0" name="Text Box 41">
          <a:extLst>
            <a:ext uri="{FF2B5EF4-FFF2-40B4-BE49-F238E27FC236}">
              <a16:creationId xmlns:a16="http://schemas.microsoft.com/office/drawing/2014/main" id="{00000000-0008-0000-0000-0000B6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1" name="Text Box 41">
          <a:extLst>
            <a:ext uri="{FF2B5EF4-FFF2-40B4-BE49-F238E27FC236}">
              <a16:creationId xmlns:a16="http://schemas.microsoft.com/office/drawing/2014/main" id="{00000000-0008-0000-0000-0000B7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72" name="Text Box 41">
          <a:extLst>
            <a:ext uri="{FF2B5EF4-FFF2-40B4-BE49-F238E27FC236}">
              <a16:creationId xmlns:a16="http://schemas.microsoft.com/office/drawing/2014/main" id="{00000000-0008-0000-0000-0000B8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3" name="Text Box 41">
          <a:extLst>
            <a:ext uri="{FF2B5EF4-FFF2-40B4-BE49-F238E27FC236}">
              <a16:creationId xmlns:a16="http://schemas.microsoft.com/office/drawing/2014/main" id="{00000000-0008-0000-0000-0000B9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74" name="Text Box 41">
          <a:extLst>
            <a:ext uri="{FF2B5EF4-FFF2-40B4-BE49-F238E27FC236}">
              <a16:creationId xmlns:a16="http://schemas.microsoft.com/office/drawing/2014/main" id="{00000000-0008-0000-0000-0000BA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75" name="Text Box 41">
          <a:extLst>
            <a:ext uri="{FF2B5EF4-FFF2-40B4-BE49-F238E27FC236}">
              <a16:creationId xmlns:a16="http://schemas.microsoft.com/office/drawing/2014/main" id="{00000000-0008-0000-0000-0000BB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76" name="Text Box 41">
          <a:extLst>
            <a:ext uri="{FF2B5EF4-FFF2-40B4-BE49-F238E27FC236}">
              <a16:creationId xmlns:a16="http://schemas.microsoft.com/office/drawing/2014/main" id="{00000000-0008-0000-0000-0000BC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77" name="Text Box 41">
          <a:extLst>
            <a:ext uri="{FF2B5EF4-FFF2-40B4-BE49-F238E27FC236}">
              <a16:creationId xmlns:a16="http://schemas.microsoft.com/office/drawing/2014/main" id="{00000000-0008-0000-0000-0000BD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78" name="Text Box 41">
          <a:extLst>
            <a:ext uri="{FF2B5EF4-FFF2-40B4-BE49-F238E27FC236}">
              <a16:creationId xmlns:a16="http://schemas.microsoft.com/office/drawing/2014/main" id="{00000000-0008-0000-0000-0000BE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79" name="Text Box 41">
          <a:extLst>
            <a:ext uri="{FF2B5EF4-FFF2-40B4-BE49-F238E27FC236}">
              <a16:creationId xmlns:a16="http://schemas.microsoft.com/office/drawing/2014/main" id="{00000000-0008-0000-0000-0000BF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80" name="Text Box 41">
          <a:extLst>
            <a:ext uri="{FF2B5EF4-FFF2-40B4-BE49-F238E27FC236}">
              <a16:creationId xmlns:a16="http://schemas.microsoft.com/office/drawing/2014/main" id="{00000000-0008-0000-0000-0000C0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81" name="Text Box 41">
          <a:extLst>
            <a:ext uri="{FF2B5EF4-FFF2-40B4-BE49-F238E27FC236}">
              <a16:creationId xmlns:a16="http://schemas.microsoft.com/office/drawing/2014/main" id="{00000000-0008-0000-0000-0000C1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82" name="Text Box 41">
          <a:extLst>
            <a:ext uri="{FF2B5EF4-FFF2-40B4-BE49-F238E27FC236}">
              <a16:creationId xmlns:a16="http://schemas.microsoft.com/office/drawing/2014/main" id="{00000000-0008-0000-0000-0000C2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883" name="Text Box 41">
          <a:extLst>
            <a:ext uri="{FF2B5EF4-FFF2-40B4-BE49-F238E27FC236}">
              <a16:creationId xmlns:a16="http://schemas.microsoft.com/office/drawing/2014/main" id="{00000000-0008-0000-0000-0000C3C00100}"/>
            </a:ext>
          </a:extLst>
        </xdr:cNvPr>
        <xdr:cNvSpPr txBox="1">
          <a:spLocks noChangeArrowheads="1"/>
        </xdr:cNvSpPr>
      </xdr:nvSpPr>
      <xdr:spPr bwMode="auto">
        <a:xfrm>
          <a:off x="108394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4" name="Text Box 41">
          <a:extLst>
            <a:ext uri="{FF2B5EF4-FFF2-40B4-BE49-F238E27FC236}">
              <a16:creationId xmlns:a16="http://schemas.microsoft.com/office/drawing/2014/main" id="{00000000-0008-0000-0000-0000C4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5" name="Text Box 41">
          <a:extLst>
            <a:ext uri="{FF2B5EF4-FFF2-40B4-BE49-F238E27FC236}">
              <a16:creationId xmlns:a16="http://schemas.microsoft.com/office/drawing/2014/main" id="{00000000-0008-0000-0000-0000C5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86" name="Text Box 41">
          <a:extLst>
            <a:ext uri="{FF2B5EF4-FFF2-40B4-BE49-F238E27FC236}">
              <a16:creationId xmlns:a16="http://schemas.microsoft.com/office/drawing/2014/main" id="{00000000-0008-0000-0000-0000C6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87" name="Text Box 41">
          <a:extLst>
            <a:ext uri="{FF2B5EF4-FFF2-40B4-BE49-F238E27FC236}">
              <a16:creationId xmlns:a16="http://schemas.microsoft.com/office/drawing/2014/main" id="{00000000-0008-0000-0000-0000C7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8" name="Text Box 41">
          <a:extLst>
            <a:ext uri="{FF2B5EF4-FFF2-40B4-BE49-F238E27FC236}">
              <a16:creationId xmlns:a16="http://schemas.microsoft.com/office/drawing/2014/main" id="{00000000-0008-0000-0000-0000C8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9" name="Text Box 41">
          <a:extLst>
            <a:ext uri="{FF2B5EF4-FFF2-40B4-BE49-F238E27FC236}">
              <a16:creationId xmlns:a16="http://schemas.microsoft.com/office/drawing/2014/main" id="{00000000-0008-0000-0000-0000C9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90" name="Text Box 41">
          <a:extLst>
            <a:ext uri="{FF2B5EF4-FFF2-40B4-BE49-F238E27FC236}">
              <a16:creationId xmlns:a16="http://schemas.microsoft.com/office/drawing/2014/main" id="{00000000-0008-0000-0000-0000CA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91" name="Text Box 41">
          <a:extLst>
            <a:ext uri="{FF2B5EF4-FFF2-40B4-BE49-F238E27FC236}">
              <a16:creationId xmlns:a16="http://schemas.microsoft.com/office/drawing/2014/main" id="{00000000-0008-0000-0000-0000CB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2" name="Text Box 41">
          <a:extLst>
            <a:ext uri="{FF2B5EF4-FFF2-40B4-BE49-F238E27FC236}">
              <a16:creationId xmlns:a16="http://schemas.microsoft.com/office/drawing/2014/main" id="{00000000-0008-0000-0000-0000CC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3" name="Text Box 41">
          <a:extLst>
            <a:ext uri="{FF2B5EF4-FFF2-40B4-BE49-F238E27FC236}">
              <a16:creationId xmlns:a16="http://schemas.microsoft.com/office/drawing/2014/main" id="{00000000-0008-0000-0000-0000CD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4" name="Text Box 41">
          <a:extLst>
            <a:ext uri="{FF2B5EF4-FFF2-40B4-BE49-F238E27FC236}">
              <a16:creationId xmlns:a16="http://schemas.microsoft.com/office/drawing/2014/main" id="{00000000-0008-0000-0000-0000CE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5" name="Text Box 41">
          <a:extLst>
            <a:ext uri="{FF2B5EF4-FFF2-40B4-BE49-F238E27FC236}">
              <a16:creationId xmlns:a16="http://schemas.microsoft.com/office/drawing/2014/main" id="{00000000-0008-0000-0000-0000CF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6" name="Text Box 41">
          <a:extLst>
            <a:ext uri="{FF2B5EF4-FFF2-40B4-BE49-F238E27FC236}">
              <a16:creationId xmlns:a16="http://schemas.microsoft.com/office/drawing/2014/main" id="{00000000-0008-0000-0000-0000D0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7" name="Text Box 41">
          <a:extLst>
            <a:ext uri="{FF2B5EF4-FFF2-40B4-BE49-F238E27FC236}">
              <a16:creationId xmlns:a16="http://schemas.microsoft.com/office/drawing/2014/main" id="{00000000-0008-0000-0000-0000D1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8" name="Text Box 41">
          <a:extLst>
            <a:ext uri="{FF2B5EF4-FFF2-40B4-BE49-F238E27FC236}">
              <a16:creationId xmlns:a16="http://schemas.microsoft.com/office/drawing/2014/main" id="{00000000-0008-0000-0000-0000D2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9" name="Text Box 41">
          <a:extLst>
            <a:ext uri="{FF2B5EF4-FFF2-40B4-BE49-F238E27FC236}">
              <a16:creationId xmlns:a16="http://schemas.microsoft.com/office/drawing/2014/main" id="{00000000-0008-0000-0000-0000D3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00" name="Text Box 41">
          <a:extLst>
            <a:ext uri="{FF2B5EF4-FFF2-40B4-BE49-F238E27FC236}">
              <a16:creationId xmlns:a16="http://schemas.microsoft.com/office/drawing/2014/main" id="{00000000-0008-0000-0000-0000D4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901" name="Text Box 41">
          <a:extLst>
            <a:ext uri="{FF2B5EF4-FFF2-40B4-BE49-F238E27FC236}">
              <a16:creationId xmlns:a16="http://schemas.microsoft.com/office/drawing/2014/main" id="{00000000-0008-0000-0000-0000D5C00100}"/>
            </a:ext>
          </a:extLst>
        </xdr:cNvPr>
        <xdr:cNvSpPr txBox="1">
          <a:spLocks noChangeArrowheads="1"/>
        </xdr:cNvSpPr>
      </xdr:nvSpPr>
      <xdr:spPr bwMode="auto">
        <a:xfrm>
          <a:off x="108394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2" name="Text Box 41">
          <a:extLst>
            <a:ext uri="{FF2B5EF4-FFF2-40B4-BE49-F238E27FC236}">
              <a16:creationId xmlns:a16="http://schemas.microsoft.com/office/drawing/2014/main" id="{00000000-0008-0000-0000-0000D6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3" name="Text Box 41">
          <a:extLst>
            <a:ext uri="{FF2B5EF4-FFF2-40B4-BE49-F238E27FC236}">
              <a16:creationId xmlns:a16="http://schemas.microsoft.com/office/drawing/2014/main" id="{00000000-0008-0000-0000-0000D7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04" name="Text Box 41">
          <a:extLst>
            <a:ext uri="{FF2B5EF4-FFF2-40B4-BE49-F238E27FC236}">
              <a16:creationId xmlns:a16="http://schemas.microsoft.com/office/drawing/2014/main" id="{00000000-0008-0000-0000-0000D8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05" name="Text Box 41">
          <a:extLst>
            <a:ext uri="{FF2B5EF4-FFF2-40B4-BE49-F238E27FC236}">
              <a16:creationId xmlns:a16="http://schemas.microsoft.com/office/drawing/2014/main" id="{00000000-0008-0000-0000-0000D9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6" name="Text Box 41">
          <a:extLst>
            <a:ext uri="{FF2B5EF4-FFF2-40B4-BE49-F238E27FC236}">
              <a16:creationId xmlns:a16="http://schemas.microsoft.com/office/drawing/2014/main" id="{00000000-0008-0000-0000-0000DA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7" name="Text Box 41">
          <a:extLst>
            <a:ext uri="{FF2B5EF4-FFF2-40B4-BE49-F238E27FC236}">
              <a16:creationId xmlns:a16="http://schemas.microsoft.com/office/drawing/2014/main" id="{00000000-0008-0000-0000-0000DB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08" name="Text Box 41">
          <a:extLst>
            <a:ext uri="{FF2B5EF4-FFF2-40B4-BE49-F238E27FC236}">
              <a16:creationId xmlns:a16="http://schemas.microsoft.com/office/drawing/2014/main" id="{00000000-0008-0000-0000-0000DCC00100}"/>
            </a:ext>
          </a:extLst>
        </xdr:cNvPr>
        <xdr:cNvSpPr txBox="1">
          <a:spLocks noChangeArrowheads="1"/>
        </xdr:cNvSpPr>
      </xdr:nvSpPr>
      <xdr:spPr bwMode="auto">
        <a:xfrm>
          <a:off x="1081087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9" name="Text Box 41">
          <a:extLst>
            <a:ext uri="{FF2B5EF4-FFF2-40B4-BE49-F238E27FC236}">
              <a16:creationId xmlns:a16="http://schemas.microsoft.com/office/drawing/2014/main" id="{00000000-0008-0000-0000-0000DDC00100}"/>
            </a:ext>
          </a:extLst>
        </xdr:cNvPr>
        <xdr:cNvSpPr txBox="1">
          <a:spLocks noChangeArrowheads="1"/>
        </xdr:cNvSpPr>
      </xdr:nvSpPr>
      <xdr:spPr bwMode="auto">
        <a:xfrm>
          <a:off x="10810875"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0" name="Text Box 41">
          <a:extLst>
            <a:ext uri="{FF2B5EF4-FFF2-40B4-BE49-F238E27FC236}">
              <a16:creationId xmlns:a16="http://schemas.microsoft.com/office/drawing/2014/main" id="{00000000-0008-0000-0000-0000DE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1" name="Text Box 41">
          <a:extLst>
            <a:ext uri="{FF2B5EF4-FFF2-40B4-BE49-F238E27FC236}">
              <a16:creationId xmlns:a16="http://schemas.microsoft.com/office/drawing/2014/main" id="{00000000-0008-0000-0000-0000DF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2" name="Text Box 41">
          <a:extLst>
            <a:ext uri="{FF2B5EF4-FFF2-40B4-BE49-F238E27FC236}">
              <a16:creationId xmlns:a16="http://schemas.microsoft.com/office/drawing/2014/main" id="{00000000-0008-0000-0000-0000E0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3" name="Text Box 41">
          <a:extLst>
            <a:ext uri="{FF2B5EF4-FFF2-40B4-BE49-F238E27FC236}">
              <a16:creationId xmlns:a16="http://schemas.microsoft.com/office/drawing/2014/main" id="{00000000-0008-0000-0000-0000E1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4" name="Text Box 41">
          <a:extLst>
            <a:ext uri="{FF2B5EF4-FFF2-40B4-BE49-F238E27FC236}">
              <a16:creationId xmlns:a16="http://schemas.microsoft.com/office/drawing/2014/main" id="{00000000-0008-0000-0000-0000E2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5" name="Text Box 41">
          <a:extLst>
            <a:ext uri="{FF2B5EF4-FFF2-40B4-BE49-F238E27FC236}">
              <a16:creationId xmlns:a16="http://schemas.microsoft.com/office/drawing/2014/main" id="{00000000-0008-0000-0000-0000E3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6" name="Text Box 41">
          <a:extLst>
            <a:ext uri="{FF2B5EF4-FFF2-40B4-BE49-F238E27FC236}">
              <a16:creationId xmlns:a16="http://schemas.microsoft.com/office/drawing/2014/main" id="{00000000-0008-0000-0000-0000E4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7" name="Text Box 41">
          <a:extLst>
            <a:ext uri="{FF2B5EF4-FFF2-40B4-BE49-F238E27FC236}">
              <a16:creationId xmlns:a16="http://schemas.microsoft.com/office/drawing/2014/main" id="{00000000-0008-0000-0000-0000E5C00100}"/>
            </a:ext>
          </a:extLst>
        </xdr:cNvPr>
        <xdr:cNvSpPr txBox="1">
          <a:spLocks noChangeArrowheads="1"/>
        </xdr:cNvSpPr>
      </xdr:nvSpPr>
      <xdr:spPr bwMode="auto">
        <a:xfrm>
          <a:off x="10810875" y="9772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8" name="Text Box 41">
          <a:extLst>
            <a:ext uri="{FF2B5EF4-FFF2-40B4-BE49-F238E27FC236}">
              <a16:creationId xmlns:a16="http://schemas.microsoft.com/office/drawing/2014/main" id="{00000000-0008-0000-0000-0000E6C00100}"/>
            </a:ext>
          </a:extLst>
        </xdr:cNvPr>
        <xdr:cNvSpPr txBox="1">
          <a:spLocks noChangeArrowheads="1"/>
        </xdr:cNvSpPr>
      </xdr:nvSpPr>
      <xdr:spPr bwMode="auto">
        <a:xfrm>
          <a:off x="10810875"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16</xdr:row>
      <xdr:rowOff>238125</xdr:rowOff>
    </xdr:from>
    <xdr:to>
      <xdr:col>7</xdr:col>
      <xdr:colOff>933450</xdr:colOff>
      <xdr:row>16</xdr:row>
      <xdr:rowOff>466725</xdr:rowOff>
    </xdr:to>
    <xdr:sp macro="" textlink="">
      <xdr:nvSpPr>
        <xdr:cNvPr id="114919" name="Text Box 41">
          <a:extLst>
            <a:ext uri="{FF2B5EF4-FFF2-40B4-BE49-F238E27FC236}">
              <a16:creationId xmlns:a16="http://schemas.microsoft.com/office/drawing/2014/main" id="{00000000-0008-0000-0000-0000E7C00100}"/>
            </a:ext>
          </a:extLst>
        </xdr:cNvPr>
        <xdr:cNvSpPr txBox="1">
          <a:spLocks noChangeArrowheads="1"/>
        </xdr:cNvSpPr>
      </xdr:nvSpPr>
      <xdr:spPr bwMode="auto">
        <a:xfrm>
          <a:off x="10839450" y="109061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0" name="Text Box 41">
          <a:extLst>
            <a:ext uri="{FF2B5EF4-FFF2-40B4-BE49-F238E27FC236}">
              <a16:creationId xmlns:a16="http://schemas.microsoft.com/office/drawing/2014/main" id="{00000000-0008-0000-0000-0000E8C00100}"/>
            </a:ext>
          </a:extLst>
        </xdr:cNvPr>
        <xdr:cNvSpPr txBox="1">
          <a:spLocks noChangeArrowheads="1"/>
        </xdr:cNvSpPr>
      </xdr:nvSpPr>
      <xdr:spPr bwMode="auto">
        <a:xfrm>
          <a:off x="10810875" y="97726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1" name="Text Box 41">
          <a:extLst>
            <a:ext uri="{FF2B5EF4-FFF2-40B4-BE49-F238E27FC236}">
              <a16:creationId xmlns:a16="http://schemas.microsoft.com/office/drawing/2014/main" id="{00000000-0008-0000-0000-0000E9C00100}"/>
            </a:ext>
          </a:extLst>
        </xdr:cNvPr>
        <xdr:cNvSpPr txBox="1">
          <a:spLocks noChangeArrowheads="1"/>
        </xdr:cNvSpPr>
      </xdr:nvSpPr>
      <xdr:spPr bwMode="auto">
        <a:xfrm>
          <a:off x="10810875" y="97726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2" name="Text Box 41">
          <a:extLst>
            <a:ext uri="{FF2B5EF4-FFF2-40B4-BE49-F238E27FC236}">
              <a16:creationId xmlns:a16="http://schemas.microsoft.com/office/drawing/2014/main" id="{00000000-0008-0000-0000-0000EAC00100}"/>
            </a:ext>
          </a:extLst>
        </xdr:cNvPr>
        <xdr:cNvSpPr txBox="1">
          <a:spLocks noChangeArrowheads="1"/>
        </xdr:cNvSpPr>
      </xdr:nvSpPr>
      <xdr:spPr bwMode="auto">
        <a:xfrm>
          <a:off x="10810875" y="109061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3" name="Text Box 41">
          <a:extLst>
            <a:ext uri="{FF2B5EF4-FFF2-40B4-BE49-F238E27FC236}">
              <a16:creationId xmlns:a16="http://schemas.microsoft.com/office/drawing/2014/main" id="{00000000-0008-0000-0000-0000EBC00100}"/>
            </a:ext>
          </a:extLst>
        </xdr:cNvPr>
        <xdr:cNvSpPr txBox="1">
          <a:spLocks noChangeArrowheads="1"/>
        </xdr:cNvSpPr>
      </xdr:nvSpPr>
      <xdr:spPr bwMode="auto">
        <a:xfrm>
          <a:off x="10810875" y="109061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4" name="Text Box 41">
          <a:extLst>
            <a:ext uri="{FF2B5EF4-FFF2-40B4-BE49-F238E27FC236}">
              <a16:creationId xmlns:a16="http://schemas.microsoft.com/office/drawing/2014/main" id="{00000000-0008-0000-0000-0000ECC00100}"/>
            </a:ext>
          </a:extLst>
        </xdr:cNvPr>
        <xdr:cNvSpPr txBox="1">
          <a:spLocks noChangeArrowheads="1"/>
        </xdr:cNvSpPr>
      </xdr:nvSpPr>
      <xdr:spPr bwMode="auto">
        <a:xfrm>
          <a:off x="10810875" y="97726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5" name="Text Box 41">
          <a:extLst>
            <a:ext uri="{FF2B5EF4-FFF2-40B4-BE49-F238E27FC236}">
              <a16:creationId xmlns:a16="http://schemas.microsoft.com/office/drawing/2014/main" id="{00000000-0008-0000-0000-0000EDC00100}"/>
            </a:ext>
          </a:extLst>
        </xdr:cNvPr>
        <xdr:cNvSpPr txBox="1">
          <a:spLocks noChangeArrowheads="1"/>
        </xdr:cNvSpPr>
      </xdr:nvSpPr>
      <xdr:spPr bwMode="auto">
        <a:xfrm>
          <a:off x="10810875" y="97726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6" name="Text Box 41">
          <a:extLst>
            <a:ext uri="{FF2B5EF4-FFF2-40B4-BE49-F238E27FC236}">
              <a16:creationId xmlns:a16="http://schemas.microsoft.com/office/drawing/2014/main" id="{00000000-0008-0000-0000-0000EEC00100}"/>
            </a:ext>
          </a:extLst>
        </xdr:cNvPr>
        <xdr:cNvSpPr txBox="1">
          <a:spLocks noChangeArrowheads="1"/>
        </xdr:cNvSpPr>
      </xdr:nvSpPr>
      <xdr:spPr bwMode="auto">
        <a:xfrm>
          <a:off x="10810875" y="109061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7" name="Text Box 41">
          <a:extLst>
            <a:ext uri="{FF2B5EF4-FFF2-40B4-BE49-F238E27FC236}">
              <a16:creationId xmlns:a16="http://schemas.microsoft.com/office/drawing/2014/main" id="{00000000-0008-0000-0000-0000EFC00100}"/>
            </a:ext>
          </a:extLst>
        </xdr:cNvPr>
        <xdr:cNvSpPr txBox="1">
          <a:spLocks noChangeArrowheads="1"/>
        </xdr:cNvSpPr>
      </xdr:nvSpPr>
      <xdr:spPr bwMode="auto">
        <a:xfrm>
          <a:off x="10810875" y="97726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19</xdr:row>
      <xdr:rowOff>457200</xdr:rowOff>
    </xdr:to>
    <xdr:sp macro="" textlink="">
      <xdr:nvSpPr>
        <xdr:cNvPr id="114928" name="Text Box 41">
          <a:extLst>
            <a:ext uri="{FF2B5EF4-FFF2-40B4-BE49-F238E27FC236}">
              <a16:creationId xmlns:a16="http://schemas.microsoft.com/office/drawing/2014/main" id="{00000000-0008-0000-0000-0000F0C00100}"/>
            </a:ext>
          </a:extLst>
        </xdr:cNvPr>
        <xdr:cNvSpPr txBox="1">
          <a:spLocks noChangeArrowheads="1"/>
        </xdr:cNvSpPr>
      </xdr:nvSpPr>
      <xdr:spPr bwMode="auto">
        <a:xfrm>
          <a:off x="10810875" y="130016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29" name="Text Box 41">
          <a:extLst>
            <a:ext uri="{FF2B5EF4-FFF2-40B4-BE49-F238E27FC236}">
              <a16:creationId xmlns:a16="http://schemas.microsoft.com/office/drawing/2014/main" id="{00000000-0008-0000-0000-0000F1C00100}"/>
            </a:ext>
          </a:extLst>
        </xdr:cNvPr>
        <xdr:cNvSpPr txBox="1">
          <a:spLocks noChangeArrowheads="1"/>
        </xdr:cNvSpPr>
      </xdr:nvSpPr>
      <xdr:spPr bwMode="auto">
        <a:xfrm>
          <a:off x="10810875" y="12077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0" name="Text Box 41">
          <a:extLst>
            <a:ext uri="{FF2B5EF4-FFF2-40B4-BE49-F238E27FC236}">
              <a16:creationId xmlns:a16="http://schemas.microsoft.com/office/drawing/2014/main" id="{00000000-0008-0000-0000-0000F2C00100}"/>
            </a:ext>
          </a:extLst>
        </xdr:cNvPr>
        <xdr:cNvSpPr txBox="1">
          <a:spLocks noChangeArrowheads="1"/>
        </xdr:cNvSpPr>
      </xdr:nvSpPr>
      <xdr:spPr bwMode="auto">
        <a:xfrm>
          <a:off x="10810875" y="109061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1" name="Text Box 41">
          <a:extLst>
            <a:ext uri="{FF2B5EF4-FFF2-40B4-BE49-F238E27FC236}">
              <a16:creationId xmlns:a16="http://schemas.microsoft.com/office/drawing/2014/main" id="{00000000-0008-0000-0000-0000F3C00100}"/>
            </a:ext>
          </a:extLst>
        </xdr:cNvPr>
        <xdr:cNvSpPr txBox="1">
          <a:spLocks noChangeArrowheads="1"/>
        </xdr:cNvSpPr>
      </xdr:nvSpPr>
      <xdr:spPr bwMode="auto">
        <a:xfrm>
          <a:off x="10810875" y="109061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2" name="Text Box 41">
          <a:extLst>
            <a:ext uri="{FF2B5EF4-FFF2-40B4-BE49-F238E27FC236}">
              <a16:creationId xmlns:a16="http://schemas.microsoft.com/office/drawing/2014/main" id="{00000000-0008-0000-0000-0000F4C00100}"/>
            </a:ext>
          </a:extLst>
        </xdr:cNvPr>
        <xdr:cNvSpPr txBox="1">
          <a:spLocks noChangeArrowheads="1"/>
        </xdr:cNvSpPr>
      </xdr:nvSpPr>
      <xdr:spPr bwMode="auto">
        <a:xfrm>
          <a:off x="10810875" y="12077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3" name="Text Box 41">
          <a:extLst>
            <a:ext uri="{FF2B5EF4-FFF2-40B4-BE49-F238E27FC236}">
              <a16:creationId xmlns:a16="http://schemas.microsoft.com/office/drawing/2014/main" id="{00000000-0008-0000-0000-0000F5C00100}"/>
            </a:ext>
          </a:extLst>
        </xdr:cNvPr>
        <xdr:cNvSpPr txBox="1">
          <a:spLocks noChangeArrowheads="1"/>
        </xdr:cNvSpPr>
      </xdr:nvSpPr>
      <xdr:spPr bwMode="auto">
        <a:xfrm>
          <a:off x="10810875" y="12077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4" name="Text Box 41">
          <a:extLst>
            <a:ext uri="{FF2B5EF4-FFF2-40B4-BE49-F238E27FC236}">
              <a16:creationId xmlns:a16="http://schemas.microsoft.com/office/drawing/2014/main" id="{00000000-0008-0000-0000-0000F6C00100}"/>
            </a:ext>
          </a:extLst>
        </xdr:cNvPr>
        <xdr:cNvSpPr txBox="1">
          <a:spLocks noChangeArrowheads="1"/>
        </xdr:cNvSpPr>
      </xdr:nvSpPr>
      <xdr:spPr bwMode="auto">
        <a:xfrm>
          <a:off x="10810875" y="109061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5" name="Text Box 41">
          <a:extLst>
            <a:ext uri="{FF2B5EF4-FFF2-40B4-BE49-F238E27FC236}">
              <a16:creationId xmlns:a16="http://schemas.microsoft.com/office/drawing/2014/main" id="{00000000-0008-0000-0000-0000F7C00100}"/>
            </a:ext>
          </a:extLst>
        </xdr:cNvPr>
        <xdr:cNvSpPr txBox="1">
          <a:spLocks noChangeArrowheads="1"/>
        </xdr:cNvSpPr>
      </xdr:nvSpPr>
      <xdr:spPr bwMode="auto">
        <a:xfrm>
          <a:off x="10810875" y="109061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6" name="Text Box 41">
          <a:extLst>
            <a:ext uri="{FF2B5EF4-FFF2-40B4-BE49-F238E27FC236}">
              <a16:creationId xmlns:a16="http://schemas.microsoft.com/office/drawing/2014/main" id="{00000000-0008-0000-0000-0000F8C00100}"/>
            </a:ext>
          </a:extLst>
        </xdr:cNvPr>
        <xdr:cNvSpPr txBox="1">
          <a:spLocks noChangeArrowheads="1"/>
        </xdr:cNvSpPr>
      </xdr:nvSpPr>
      <xdr:spPr bwMode="auto">
        <a:xfrm>
          <a:off x="10810875" y="12077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7" name="Text Box 41">
          <a:extLst>
            <a:ext uri="{FF2B5EF4-FFF2-40B4-BE49-F238E27FC236}">
              <a16:creationId xmlns:a16="http://schemas.microsoft.com/office/drawing/2014/main" id="{00000000-0008-0000-0000-0000F9C00100}"/>
            </a:ext>
          </a:extLst>
        </xdr:cNvPr>
        <xdr:cNvSpPr txBox="1">
          <a:spLocks noChangeArrowheads="1"/>
        </xdr:cNvSpPr>
      </xdr:nvSpPr>
      <xdr:spPr bwMode="auto">
        <a:xfrm>
          <a:off x="10810875" y="109061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38" name="Text Box 41">
          <a:extLst>
            <a:ext uri="{FF2B5EF4-FFF2-40B4-BE49-F238E27FC236}">
              <a16:creationId xmlns:a16="http://schemas.microsoft.com/office/drawing/2014/main" id="{00000000-0008-0000-0000-0000FAC00100}"/>
            </a:ext>
          </a:extLst>
        </xdr:cNvPr>
        <xdr:cNvSpPr txBox="1">
          <a:spLocks noChangeArrowheads="1"/>
        </xdr:cNvSpPr>
      </xdr:nvSpPr>
      <xdr:spPr bwMode="auto">
        <a:xfrm>
          <a:off x="10810875" y="1300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39" name="Text Box 41">
          <a:extLst>
            <a:ext uri="{FF2B5EF4-FFF2-40B4-BE49-F238E27FC236}">
              <a16:creationId xmlns:a16="http://schemas.microsoft.com/office/drawing/2014/main" id="{00000000-0008-0000-0000-0000FBC00100}"/>
            </a:ext>
          </a:extLst>
        </xdr:cNvPr>
        <xdr:cNvSpPr txBox="1">
          <a:spLocks noChangeArrowheads="1"/>
        </xdr:cNvSpPr>
      </xdr:nvSpPr>
      <xdr:spPr bwMode="auto">
        <a:xfrm>
          <a:off x="10810875" y="1300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0" name="Text Box 41">
          <a:extLst>
            <a:ext uri="{FF2B5EF4-FFF2-40B4-BE49-F238E27FC236}">
              <a16:creationId xmlns:a16="http://schemas.microsoft.com/office/drawing/2014/main" id="{00000000-0008-0000-0000-0000FCC00100}"/>
            </a:ext>
          </a:extLst>
        </xdr:cNvPr>
        <xdr:cNvSpPr txBox="1">
          <a:spLocks noChangeArrowheads="1"/>
        </xdr:cNvSpPr>
      </xdr:nvSpPr>
      <xdr:spPr bwMode="auto">
        <a:xfrm>
          <a:off x="10810875" y="1300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1" name="Text Box 41">
          <a:extLst>
            <a:ext uri="{FF2B5EF4-FFF2-40B4-BE49-F238E27FC236}">
              <a16:creationId xmlns:a16="http://schemas.microsoft.com/office/drawing/2014/main" id="{00000000-0008-0000-0000-0000FDC00100}"/>
            </a:ext>
          </a:extLst>
        </xdr:cNvPr>
        <xdr:cNvSpPr txBox="1">
          <a:spLocks noChangeArrowheads="1"/>
        </xdr:cNvSpPr>
      </xdr:nvSpPr>
      <xdr:spPr bwMode="auto">
        <a:xfrm>
          <a:off x="10810875" y="13001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815975</xdr:colOff>
      <xdr:row>16</xdr:row>
      <xdr:rowOff>250825</xdr:rowOff>
    </xdr:from>
    <xdr:to>
      <xdr:col>7</xdr:col>
      <xdr:colOff>928864</xdr:colOff>
      <xdr:row>16</xdr:row>
      <xdr:rowOff>454731</xdr:rowOff>
    </xdr:to>
    <xdr:sp macro="" textlink="">
      <xdr:nvSpPr>
        <xdr:cNvPr id="207" name="Text Box 41">
          <a:extLst>
            <a:ext uri="{FF2B5EF4-FFF2-40B4-BE49-F238E27FC236}">
              <a16:creationId xmlns:a16="http://schemas.microsoft.com/office/drawing/2014/main" id="{00000000-0008-0000-0000-0000CF000000}"/>
            </a:ext>
          </a:extLst>
        </xdr:cNvPr>
        <xdr:cNvSpPr txBox="1">
          <a:spLocks noChangeArrowheads="1"/>
        </xdr:cNvSpPr>
      </xdr:nvSpPr>
      <xdr:spPr bwMode="auto">
        <a:xfrm>
          <a:off x="10826750" y="2527300"/>
          <a:ext cx="112889"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08" name="Text Box 41">
          <a:extLst>
            <a:ext uri="{FF2B5EF4-FFF2-40B4-BE49-F238E27FC236}">
              <a16:creationId xmlns:a16="http://schemas.microsoft.com/office/drawing/2014/main" id="{00000000-0008-0000-0000-0000D0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09" name="Text Box 41">
          <a:extLst>
            <a:ext uri="{FF2B5EF4-FFF2-40B4-BE49-F238E27FC236}">
              <a16:creationId xmlns:a16="http://schemas.microsoft.com/office/drawing/2014/main" id="{00000000-0008-0000-0000-0000D1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0" name="Text Box 41">
          <a:extLst>
            <a:ext uri="{FF2B5EF4-FFF2-40B4-BE49-F238E27FC236}">
              <a16:creationId xmlns:a16="http://schemas.microsoft.com/office/drawing/2014/main" id="{00000000-0008-0000-0000-0000D2000000}"/>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1" name="Text Box 41">
          <a:extLst>
            <a:ext uri="{FF2B5EF4-FFF2-40B4-BE49-F238E27FC236}">
              <a16:creationId xmlns:a16="http://schemas.microsoft.com/office/drawing/2014/main" id="{00000000-0008-0000-0000-0000D3000000}"/>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2" name="Text Box 41">
          <a:extLst>
            <a:ext uri="{FF2B5EF4-FFF2-40B4-BE49-F238E27FC236}">
              <a16:creationId xmlns:a16="http://schemas.microsoft.com/office/drawing/2014/main" id="{00000000-0008-0000-0000-0000D4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3" name="Text Box 41">
          <a:extLst>
            <a:ext uri="{FF2B5EF4-FFF2-40B4-BE49-F238E27FC236}">
              <a16:creationId xmlns:a16="http://schemas.microsoft.com/office/drawing/2014/main" id="{00000000-0008-0000-0000-0000D5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4" name="Text Box 41">
          <a:extLst>
            <a:ext uri="{FF2B5EF4-FFF2-40B4-BE49-F238E27FC236}">
              <a16:creationId xmlns:a16="http://schemas.microsoft.com/office/drawing/2014/main" id="{00000000-0008-0000-0000-0000D6000000}"/>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5" name="Text Box 41">
          <a:extLst>
            <a:ext uri="{FF2B5EF4-FFF2-40B4-BE49-F238E27FC236}">
              <a16:creationId xmlns:a16="http://schemas.microsoft.com/office/drawing/2014/main" id="{00000000-0008-0000-0000-0000D7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6" name="Text Box 41">
          <a:extLst>
            <a:ext uri="{FF2B5EF4-FFF2-40B4-BE49-F238E27FC236}">
              <a16:creationId xmlns:a16="http://schemas.microsoft.com/office/drawing/2014/main" id="{00000000-0008-0000-0000-0000D8000000}"/>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7" name="Text Box 41">
          <a:extLst>
            <a:ext uri="{FF2B5EF4-FFF2-40B4-BE49-F238E27FC236}">
              <a16:creationId xmlns:a16="http://schemas.microsoft.com/office/drawing/2014/main" id="{00000000-0008-0000-0000-0000D9000000}"/>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8" name="Text Box 41">
          <a:extLst>
            <a:ext uri="{FF2B5EF4-FFF2-40B4-BE49-F238E27FC236}">
              <a16:creationId xmlns:a16="http://schemas.microsoft.com/office/drawing/2014/main" id="{00000000-0008-0000-0000-0000DA000000}"/>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9" name="Text Box 41">
          <a:extLst>
            <a:ext uri="{FF2B5EF4-FFF2-40B4-BE49-F238E27FC236}">
              <a16:creationId xmlns:a16="http://schemas.microsoft.com/office/drawing/2014/main" id="{00000000-0008-0000-0000-0000DB000000}"/>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20" name="Text Box 41">
          <a:extLst>
            <a:ext uri="{FF2B5EF4-FFF2-40B4-BE49-F238E27FC236}">
              <a16:creationId xmlns:a16="http://schemas.microsoft.com/office/drawing/2014/main" id="{00000000-0008-0000-0000-0000DC000000}"/>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1" name="Text Box 41">
          <a:extLst>
            <a:ext uri="{FF2B5EF4-FFF2-40B4-BE49-F238E27FC236}">
              <a16:creationId xmlns:a16="http://schemas.microsoft.com/office/drawing/2014/main" id="{00000000-0008-0000-0000-0000DD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2" name="Text Box 41">
          <a:extLst>
            <a:ext uri="{FF2B5EF4-FFF2-40B4-BE49-F238E27FC236}">
              <a16:creationId xmlns:a16="http://schemas.microsoft.com/office/drawing/2014/main" id="{00000000-0008-0000-0000-0000DE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3" name="Text Box 41">
          <a:extLst>
            <a:ext uri="{FF2B5EF4-FFF2-40B4-BE49-F238E27FC236}">
              <a16:creationId xmlns:a16="http://schemas.microsoft.com/office/drawing/2014/main" id="{00000000-0008-0000-0000-0000DF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4" name="Text Box 41">
          <a:extLst>
            <a:ext uri="{FF2B5EF4-FFF2-40B4-BE49-F238E27FC236}">
              <a16:creationId xmlns:a16="http://schemas.microsoft.com/office/drawing/2014/main" id="{00000000-0008-0000-0000-0000E0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479425</xdr:rowOff>
    </xdr:to>
    <xdr:sp macro="" textlink="">
      <xdr:nvSpPr>
        <xdr:cNvPr id="225" name="Text Box 41">
          <a:extLst>
            <a:ext uri="{FF2B5EF4-FFF2-40B4-BE49-F238E27FC236}">
              <a16:creationId xmlns:a16="http://schemas.microsoft.com/office/drawing/2014/main" id="{00000000-0008-0000-0000-0000E1000000}"/>
            </a:ext>
          </a:extLst>
        </xdr:cNvPr>
        <xdr:cNvSpPr txBox="1">
          <a:spLocks noChangeArrowheads="1"/>
        </xdr:cNvSpPr>
      </xdr:nvSpPr>
      <xdr:spPr bwMode="auto">
        <a:xfrm>
          <a:off x="10810875" y="25273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6" name="Text Box 41">
          <a:extLst>
            <a:ext uri="{FF2B5EF4-FFF2-40B4-BE49-F238E27FC236}">
              <a16:creationId xmlns:a16="http://schemas.microsoft.com/office/drawing/2014/main" id="{00000000-0008-0000-0000-0000E20000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27" name="Text Box 41">
          <a:extLst>
            <a:ext uri="{FF2B5EF4-FFF2-40B4-BE49-F238E27FC236}">
              <a16:creationId xmlns:a16="http://schemas.microsoft.com/office/drawing/2014/main" id="{00000000-0008-0000-0000-0000E3000000}"/>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28" name="Text Box 41">
          <a:extLst>
            <a:ext uri="{FF2B5EF4-FFF2-40B4-BE49-F238E27FC236}">
              <a16:creationId xmlns:a16="http://schemas.microsoft.com/office/drawing/2014/main" id="{00000000-0008-0000-0000-0000E4000000}"/>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29" name="Text Box 41">
          <a:extLst>
            <a:ext uri="{FF2B5EF4-FFF2-40B4-BE49-F238E27FC236}">
              <a16:creationId xmlns:a16="http://schemas.microsoft.com/office/drawing/2014/main" id="{00000000-0008-0000-0000-0000E5000000}"/>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30" name="Text Box 41">
          <a:extLst>
            <a:ext uri="{FF2B5EF4-FFF2-40B4-BE49-F238E27FC236}">
              <a16:creationId xmlns:a16="http://schemas.microsoft.com/office/drawing/2014/main" id="{00000000-0008-0000-0000-0000E6000000}"/>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31" name="Text Box 41">
          <a:extLst>
            <a:ext uri="{FF2B5EF4-FFF2-40B4-BE49-F238E27FC236}">
              <a16:creationId xmlns:a16="http://schemas.microsoft.com/office/drawing/2014/main" id="{00000000-0008-0000-0000-0000E7000000}"/>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2" name="Text Box 41">
          <a:extLst>
            <a:ext uri="{FF2B5EF4-FFF2-40B4-BE49-F238E27FC236}">
              <a16:creationId xmlns:a16="http://schemas.microsoft.com/office/drawing/2014/main" id="{00000000-0008-0000-0000-0000E8000000}"/>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3" name="Text Box 41">
          <a:extLst>
            <a:ext uri="{FF2B5EF4-FFF2-40B4-BE49-F238E27FC236}">
              <a16:creationId xmlns:a16="http://schemas.microsoft.com/office/drawing/2014/main" id="{00000000-0008-0000-0000-0000E9000000}"/>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4" name="Text Box 41">
          <a:extLst>
            <a:ext uri="{FF2B5EF4-FFF2-40B4-BE49-F238E27FC236}">
              <a16:creationId xmlns:a16="http://schemas.microsoft.com/office/drawing/2014/main" id="{00000000-0008-0000-0000-0000EA000000}"/>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5" name="Text Box 41">
          <a:extLst>
            <a:ext uri="{FF2B5EF4-FFF2-40B4-BE49-F238E27FC236}">
              <a16:creationId xmlns:a16="http://schemas.microsoft.com/office/drawing/2014/main" id="{00000000-0008-0000-0000-0000EB000000}"/>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6" name="Text Box 41">
          <a:extLst>
            <a:ext uri="{FF2B5EF4-FFF2-40B4-BE49-F238E27FC236}">
              <a16:creationId xmlns:a16="http://schemas.microsoft.com/office/drawing/2014/main" id="{00000000-0008-0000-0000-0000EC00000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7" name="Text Box 41">
          <a:extLst>
            <a:ext uri="{FF2B5EF4-FFF2-40B4-BE49-F238E27FC236}">
              <a16:creationId xmlns:a16="http://schemas.microsoft.com/office/drawing/2014/main" id="{00000000-0008-0000-0000-0000ED00000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8" name="Text Box 41">
          <a:extLst>
            <a:ext uri="{FF2B5EF4-FFF2-40B4-BE49-F238E27FC236}">
              <a16:creationId xmlns:a16="http://schemas.microsoft.com/office/drawing/2014/main" id="{00000000-0008-0000-0000-0000EE00000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9" name="Text Box 41">
          <a:extLst>
            <a:ext uri="{FF2B5EF4-FFF2-40B4-BE49-F238E27FC236}">
              <a16:creationId xmlns:a16="http://schemas.microsoft.com/office/drawing/2014/main" id="{00000000-0008-0000-0000-0000EF00000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40" name="Text Box 41">
          <a:extLst>
            <a:ext uri="{FF2B5EF4-FFF2-40B4-BE49-F238E27FC236}">
              <a16:creationId xmlns:a16="http://schemas.microsoft.com/office/drawing/2014/main" id="{00000000-0008-0000-0000-0000F0000000}"/>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1" name="Text Box 41">
          <a:extLst>
            <a:ext uri="{FF2B5EF4-FFF2-40B4-BE49-F238E27FC236}">
              <a16:creationId xmlns:a16="http://schemas.microsoft.com/office/drawing/2014/main" id="{00000000-0008-0000-0000-0000F1000000}"/>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2" name="Text Box 41">
          <a:extLst>
            <a:ext uri="{FF2B5EF4-FFF2-40B4-BE49-F238E27FC236}">
              <a16:creationId xmlns:a16="http://schemas.microsoft.com/office/drawing/2014/main" id="{00000000-0008-0000-0000-0000F2000000}"/>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3" name="Text Box 41">
          <a:extLst>
            <a:ext uri="{FF2B5EF4-FFF2-40B4-BE49-F238E27FC236}">
              <a16:creationId xmlns:a16="http://schemas.microsoft.com/office/drawing/2014/main" id="{00000000-0008-0000-0000-0000F3000000}"/>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4" name="Text Box 41">
          <a:extLst>
            <a:ext uri="{FF2B5EF4-FFF2-40B4-BE49-F238E27FC236}">
              <a16:creationId xmlns:a16="http://schemas.microsoft.com/office/drawing/2014/main" id="{00000000-0008-0000-0000-0000F4000000}"/>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854075</xdr:colOff>
      <xdr:row>18</xdr:row>
      <xdr:rowOff>241300</xdr:rowOff>
    </xdr:from>
    <xdr:to>
      <xdr:col>7</xdr:col>
      <xdr:colOff>966964</xdr:colOff>
      <xdr:row>19</xdr:row>
      <xdr:rowOff>523875</xdr:rowOff>
    </xdr:to>
    <xdr:sp macro="" textlink="">
      <xdr:nvSpPr>
        <xdr:cNvPr id="245" name="Text Box 41">
          <a:extLst>
            <a:ext uri="{FF2B5EF4-FFF2-40B4-BE49-F238E27FC236}">
              <a16:creationId xmlns:a16="http://schemas.microsoft.com/office/drawing/2014/main" id="{00000000-0008-0000-0000-0000F5000000}"/>
            </a:ext>
          </a:extLst>
        </xdr:cNvPr>
        <xdr:cNvSpPr txBox="1">
          <a:spLocks noChangeArrowheads="1"/>
        </xdr:cNvSpPr>
      </xdr:nvSpPr>
      <xdr:spPr bwMode="auto">
        <a:xfrm>
          <a:off x="108648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6" name="Text Box 41">
          <a:extLst>
            <a:ext uri="{FF2B5EF4-FFF2-40B4-BE49-F238E27FC236}">
              <a16:creationId xmlns:a16="http://schemas.microsoft.com/office/drawing/2014/main" id="{00000000-0008-0000-0000-0000F6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7" name="Text Box 41">
          <a:extLst>
            <a:ext uri="{FF2B5EF4-FFF2-40B4-BE49-F238E27FC236}">
              <a16:creationId xmlns:a16="http://schemas.microsoft.com/office/drawing/2014/main" id="{00000000-0008-0000-0000-0000F7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8" name="Text Box 41">
          <a:extLst>
            <a:ext uri="{FF2B5EF4-FFF2-40B4-BE49-F238E27FC236}">
              <a16:creationId xmlns:a16="http://schemas.microsoft.com/office/drawing/2014/main" id="{00000000-0008-0000-0000-0000F8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49" name="Text Box 41">
          <a:extLst>
            <a:ext uri="{FF2B5EF4-FFF2-40B4-BE49-F238E27FC236}">
              <a16:creationId xmlns:a16="http://schemas.microsoft.com/office/drawing/2014/main" id="{00000000-0008-0000-0000-0000F9000000}"/>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854075</xdr:colOff>
      <xdr:row>18</xdr:row>
      <xdr:rowOff>241300</xdr:rowOff>
    </xdr:from>
    <xdr:to>
      <xdr:col>7</xdr:col>
      <xdr:colOff>966964</xdr:colOff>
      <xdr:row>19</xdr:row>
      <xdr:rowOff>523875</xdr:rowOff>
    </xdr:to>
    <xdr:sp macro="" textlink="">
      <xdr:nvSpPr>
        <xdr:cNvPr id="250" name="Text Box 41">
          <a:extLst>
            <a:ext uri="{FF2B5EF4-FFF2-40B4-BE49-F238E27FC236}">
              <a16:creationId xmlns:a16="http://schemas.microsoft.com/office/drawing/2014/main" id="{00000000-0008-0000-0000-0000FA000000}"/>
            </a:ext>
          </a:extLst>
        </xdr:cNvPr>
        <xdr:cNvSpPr txBox="1">
          <a:spLocks noChangeArrowheads="1"/>
        </xdr:cNvSpPr>
      </xdr:nvSpPr>
      <xdr:spPr bwMode="auto">
        <a:xfrm>
          <a:off x="108648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1" name="Text Box 41">
          <a:extLst>
            <a:ext uri="{FF2B5EF4-FFF2-40B4-BE49-F238E27FC236}">
              <a16:creationId xmlns:a16="http://schemas.microsoft.com/office/drawing/2014/main" id="{00000000-0008-0000-0000-0000FB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2" name="Text Box 41">
          <a:extLst>
            <a:ext uri="{FF2B5EF4-FFF2-40B4-BE49-F238E27FC236}">
              <a16:creationId xmlns:a16="http://schemas.microsoft.com/office/drawing/2014/main" id="{00000000-0008-0000-0000-0000FC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3" name="Text Box 41">
          <a:extLst>
            <a:ext uri="{FF2B5EF4-FFF2-40B4-BE49-F238E27FC236}">
              <a16:creationId xmlns:a16="http://schemas.microsoft.com/office/drawing/2014/main" id="{00000000-0008-0000-0000-0000FD000000}"/>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828675</xdr:colOff>
      <xdr:row>19</xdr:row>
      <xdr:rowOff>238125</xdr:rowOff>
    </xdr:from>
    <xdr:to>
      <xdr:col>7</xdr:col>
      <xdr:colOff>933450</xdr:colOff>
      <xdr:row>19</xdr:row>
      <xdr:rowOff>466725</xdr:rowOff>
    </xdr:to>
    <xdr:sp macro="" textlink="">
      <xdr:nvSpPr>
        <xdr:cNvPr id="114989" name="Text Box 41">
          <a:extLst>
            <a:ext uri="{FF2B5EF4-FFF2-40B4-BE49-F238E27FC236}">
              <a16:creationId xmlns:a16="http://schemas.microsoft.com/office/drawing/2014/main" id="{00000000-0008-0000-0000-00002DC10100}"/>
            </a:ext>
          </a:extLst>
        </xdr:cNvPr>
        <xdr:cNvSpPr txBox="1">
          <a:spLocks noChangeArrowheads="1"/>
        </xdr:cNvSpPr>
      </xdr:nvSpPr>
      <xdr:spPr bwMode="auto">
        <a:xfrm>
          <a:off x="10839450"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0" name="Text Box 41">
          <a:extLst>
            <a:ext uri="{FF2B5EF4-FFF2-40B4-BE49-F238E27FC236}">
              <a16:creationId xmlns:a16="http://schemas.microsoft.com/office/drawing/2014/main" id="{00000000-0008-0000-0000-00002EC10100}"/>
            </a:ext>
          </a:extLst>
        </xdr:cNvPr>
        <xdr:cNvSpPr txBox="1">
          <a:spLocks noChangeArrowheads="1"/>
        </xdr:cNvSpPr>
      </xdr:nvSpPr>
      <xdr:spPr bwMode="auto">
        <a:xfrm>
          <a:off x="10810875" y="130016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1" name="Text Box 41">
          <a:extLst>
            <a:ext uri="{FF2B5EF4-FFF2-40B4-BE49-F238E27FC236}">
              <a16:creationId xmlns:a16="http://schemas.microsoft.com/office/drawing/2014/main" id="{00000000-0008-0000-0000-00002FC10100}"/>
            </a:ext>
          </a:extLst>
        </xdr:cNvPr>
        <xdr:cNvSpPr txBox="1">
          <a:spLocks noChangeArrowheads="1"/>
        </xdr:cNvSpPr>
      </xdr:nvSpPr>
      <xdr:spPr bwMode="auto">
        <a:xfrm>
          <a:off x="10810875" y="130016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2" name="Text Box 41">
          <a:extLst>
            <a:ext uri="{FF2B5EF4-FFF2-40B4-BE49-F238E27FC236}">
              <a16:creationId xmlns:a16="http://schemas.microsoft.com/office/drawing/2014/main" id="{00000000-0008-0000-0000-000030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3" name="Text Box 41">
          <a:extLst>
            <a:ext uri="{FF2B5EF4-FFF2-40B4-BE49-F238E27FC236}">
              <a16:creationId xmlns:a16="http://schemas.microsoft.com/office/drawing/2014/main" id="{00000000-0008-0000-0000-000031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4" name="Text Box 41">
          <a:extLst>
            <a:ext uri="{FF2B5EF4-FFF2-40B4-BE49-F238E27FC236}">
              <a16:creationId xmlns:a16="http://schemas.microsoft.com/office/drawing/2014/main" id="{00000000-0008-0000-0000-000032C10100}"/>
            </a:ext>
          </a:extLst>
        </xdr:cNvPr>
        <xdr:cNvSpPr txBox="1">
          <a:spLocks noChangeArrowheads="1"/>
        </xdr:cNvSpPr>
      </xdr:nvSpPr>
      <xdr:spPr bwMode="auto">
        <a:xfrm>
          <a:off x="10810875" y="130016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5" name="Text Box 41">
          <a:extLst>
            <a:ext uri="{FF2B5EF4-FFF2-40B4-BE49-F238E27FC236}">
              <a16:creationId xmlns:a16="http://schemas.microsoft.com/office/drawing/2014/main" id="{00000000-0008-0000-0000-000033C10100}"/>
            </a:ext>
          </a:extLst>
        </xdr:cNvPr>
        <xdr:cNvSpPr txBox="1">
          <a:spLocks noChangeArrowheads="1"/>
        </xdr:cNvSpPr>
      </xdr:nvSpPr>
      <xdr:spPr bwMode="auto">
        <a:xfrm>
          <a:off x="10810875" y="130016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6" name="Text Box 41">
          <a:extLst>
            <a:ext uri="{FF2B5EF4-FFF2-40B4-BE49-F238E27FC236}">
              <a16:creationId xmlns:a16="http://schemas.microsoft.com/office/drawing/2014/main" id="{00000000-0008-0000-0000-000034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7" name="Text Box 41">
          <a:extLst>
            <a:ext uri="{FF2B5EF4-FFF2-40B4-BE49-F238E27FC236}">
              <a16:creationId xmlns:a16="http://schemas.microsoft.com/office/drawing/2014/main" id="{00000000-0008-0000-0000-000035C10100}"/>
            </a:ext>
          </a:extLst>
        </xdr:cNvPr>
        <xdr:cNvSpPr txBox="1">
          <a:spLocks noChangeArrowheads="1"/>
        </xdr:cNvSpPr>
      </xdr:nvSpPr>
      <xdr:spPr bwMode="auto">
        <a:xfrm>
          <a:off x="10810875" y="130016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4998" name="Text Box 41">
          <a:extLst>
            <a:ext uri="{FF2B5EF4-FFF2-40B4-BE49-F238E27FC236}">
              <a16:creationId xmlns:a16="http://schemas.microsoft.com/office/drawing/2014/main" id="{00000000-0008-0000-0000-000036C10100}"/>
            </a:ext>
          </a:extLst>
        </xdr:cNvPr>
        <xdr:cNvSpPr txBox="1">
          <a:spLocks noChangeArrowheads="1"/>
        </xdr:cNvSpPr>
      </xdr:nvSpPr>
      <xdr:spPr bwMode="auto">
        <a:xfrm>
          <a:off x="10810875" y="136683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4999" name="Text Box 41">
          <a:extLst>
            <a:ext uri="{FF2B5EF4-FFF2-40B4-BE49-F238E27FC236}">
              <a16:creationId xmlns:a16="http://schemas.microsoft.com/office/drawing/2014/main" id="{00000000-0008-0000-0000-000037C10100}"/>
            </a:ext>
          </a:extLst>
        </xdr:cNvPr>
        <xdr:cNvSpPr txBox="1">
          <a:spLocks noChangeArrowheads="1"/>
        </xdr:cNvSpPr>
      </xdr:nvSpPr>
      <xdr:spPr bwMode="auto">
        <a:xfrm>
          <a:off x="10810875" y="136683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0" name="Text Box 41">
          <a:extLst>
            <a:ext uri="{FF2B5EF4-FFF2-40B4-BE49-F238E27FC236}">
              <a16:creationId xmlns:a16="http://schemas.microsoft.com/office/drawing/2014/main" id="{00000000-0008-0000-0000-000038C10100}"/>
            </a:ext>
          </a:extLst>
        </xdr:cNvPr>
        <xdr:cNvSpPr txBox="1">
          <a:spLocks noChangeArrowheads="1"/>
        </xdr:cNvSpPr>
      </xdr:nvSpPr>
      <xdr:spPr bwMode="auto">
        <a:xfrm>
          <a:off x="10810875" y="136683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1" name="Text Box 41">
          <a:extLst>
            <a:ext uri="{FF2B5EF4-FFF2-40B4-BE49-F238E27FC236}">
              <a16:creationId xmlns:a16="http://schemas.microsoft.com/office/drawing/2014/main" id="{00000000-0008-0000-0000-000039C10100}"/>
            </a:ext>
          </a:extLst>
        </xdr:cNvPr>
        <xdr:cNvSpPr txBox="1">
          <a:spLocks noChangeArrowheads="1"/>
        </xdr:cNvSpPr>
      </xdr:nvSpPr>
      <xdr:spPr bwMode="auto">
        <a:xfrm>
          <a:off x="10810875" y="136683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2" name="Text Box 41">
          <a:extLst>
            <a:ext uri="{FF2B5EF4-FFF2-40B4-BE49-F238E27FC236}">
              <a16:creationId xmlns:a16="http://schemas.microsoft.com/office/drawing/2014/main" id="{00000000-0008-0000-0000-00003AC10100}"/>
            </a:ext>
          </a:extLst>
        </xdr:cNvPr>
        <xdr:cNvSpPr txBox="1">
          <a:spLocks noChangeArrowheads="1"/>
        </xdr:cNvSpPr>
      </xdr:nvSpPr>
      <xdr:spPr bwMode="auto">
        <a:xfrm>
          <a:off x="10810875" y="136683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19</xdr:row>
      <xdr:rowOff>466725</xdr:rowOff>
    </xdr:to>
    <xdr:sp macro="" textlink="">
      <xdr:nvSpPr>
        <xdr:cNvPr id="115003" name="Text Box 41">
          <a:extLst>
            <a:ext uri="{FF2B5EF4-FFF2-40B4-BE49-F238E27FC236}">
              <a16:creationId xmlns:a16="http://schemas.microsoft.com/office/drawing/2014/main" id="{00000000-0008-0000-0000-00003BC10100}"/>
            </a:ext>
          </a:extLst>
        </xdr:cNvPr>
        <xdr:cNvSpPr txBox="1">
          <a:spLocks noChangeArrowheads="1"/>
        </xdr:cNvSpPr>
      </xdr:nvSpPr>
      <xdr:spPr bwMode="auto">
        <a:xfrm>
          <a:off x="10810875" y="13001625"/>
          <a:ext cx="1047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228600</xdr:rowOff>
    </xdr:from>
    <xdr:to>
      <xdr:col>7</xdr:col>
      <xdr:colOff>904875</xdr:colOff>
      <xdr:row>19</xdr:row>
      <xdr:rowOff>457200</xdr:rowOff>
    </xdr:to>
    <xdr:sp macro="" textlink="">
      <xdr:nvSpPr>
        <xdr:cNvPr id="115004" name="Text Box 41">
          <a:extLst>
            <a:ext uri="{FF2B5EF4-FFF2-40B4-BE49-F238E27FC236}">
              <a16:creationId xmlns:a16="http://schemas.microsoft.com/office/drawing/2014/main" id="{00000000-0008-0000-0000-00003CC10100}"/>
            </a:ext>
          </a:extLst>
        </xdr:cNvPr>
        <xdr:cNvSpPr txBox="1">
          <a:spLocks noChangeArrowheads="1"/>
        </xdr:cNvSpPr>
      </xdr:nvSpPr>
      <xdr:spPr bwMode="auto">
        <a:xfrm>
          <a:off x="10810875" y="13658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5" name="Text Box 41">
          <a:extLst>
            <a:ext uri="{FF2B5EF4-FFF2-40B4-BE49-F238E27FC236}">
              <a16:creationId xmlns:a16="http://schemas.microsoft.com/office/drawing/2014/main" id="{00000000-0008-0000-0000-00003D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6" name="Text Box 41">
          <a:extLst>
            <a:ext uri="{FF2B5EF4-FFF2-40B4-BE49-F238E27FC236}">
              <a16:creationId xmlns:a16="http://schemas.microsoft.com/office/drawing/2014/main" id="{00000000-0008-0000-0000-00003E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7" name="Text Box 41">
          <a:extLst>
            <a:ext uri="{FF2B5EF4-FFF2-40B4-BE49-F238E27FC236}">
              <a16:creationId xmlns:a16="http://schemas.microsoft.com/office/drawing/2014/main" id="{00000000-0008-0000-0000-00003F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8" name="Text Box 41">
          <a:extLst>
            <a:ext uri="{FF2B5EF4-FFF2-40B4-BE49-F238E27FC236}">
              <a16:creationId xmlns:a16="http://schemas.microsoft.com/office/drawing/2014/main" id="{00000000-0008-0000-0000-000040C10100}"/>
            </a:ext>
          </a:extLst>
        </xdr:cNvPr>
        <xdr:cNvSpPr txBox="1">
          <a:spLocks noChangeArrowheads="1"/>
        </xdr:cNvSpPr>
      </xdr:nvSpPr>
      <xdr:spPr bwMode="auto">
        <a:xfrm>
          <a:off x="10810875" y="136683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933450</xdr:rowOff>
    </xdr:to>
    <xdr:sp macro="" textlink="">
      <xdr:nvSpPr>
        <xdr:cNvPr id="115009" name="Text Box 41">
          <a:extLst>
            <a:ext uri="{FF2B5EF4-FFF2-40B4-BE49-F238E27FC236}">
              <a16:creationId xmlns:a16="http://schemas.microsoft.com/office/drawing/2014/main" id="{00000000-0008-0000-0000-000041C10100}"/>
            </a:ext>
          </a:extLst>
        </xdr:cNvPr>
        <xdr:cNvSpPr txBox="1">
          <a:spLocks noChangeArrowheads="1"/>
        </xdr:cNvSpPr>
      </xdr:nvSpPr>
      <xdr:spPr bwMode="auto">
        <a:xfrm>
          <a:off x="10810875" y="13668375"/>
          <a:ext cx="104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0" name="Text Box 41">
          <a:extLst>
            <a:ext uri="{FF2B5EF4-FFF2-40B4-BE49-F238E27FC236}">
              <a16:creationId xmlns:a16="http://schemas.microsoft.com/office/drawing/2014/main" id="{00000000-0008-0000-0000-000042C10100}"/>
            </a:ext>
          </a:extLst>
        </xdr:cNvPr>
        <xdr:cNvSpPr txBox="1">
          <a:spLocks noChangeArrowheads="1"/>
        </xdr:cNvSpPr>
      </xdr:nvSpPr>
      <xdr:spPr bwMode="auto">
        <a:xfrm>
          <a:off x="10810875" y="1366837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1" name="Text Box 41">
          <a:extLst>
            <a:ext uri="{FF2B5EF4-FFF2-40B4-BE49-F238E27FC236}">
              <a16:creationId xmlns:a16="http://schemas.microsoft.com/office/drawing/2014/main" id="{00000000-0008-0000-0000-000043C10100}"/>
            </a:ext>
          </a:extLst>
        </xdr:cNvPr>
        <xdr:cNvSpPr txBox="1">
          <a:spLocks noChangeArrowheads="1"/>
        </xdr:cNvSpPr>
      </xdr:nvSpPr>
      <xdr:spPr bwMode="auto">
        <a:xfrm>
          <a:off x="10810875" y="1366837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2" name="Text Box 41">
          <a:extLst>
            <a:ext uri="{FF2B5EF4-FFF2-40B4-BE49-F238E27FC236}">
              <a16:creationId xmlns:a16="http://schemas.microsoft.com/office/drawing/2014/main" id="{00000000-0008-0000-0000-000044C10100}"/>
            </a:ext>
          </a:extLst>
        </xdr:cNvPr>
        <xdr:cNvSpPr txBox="1">
          <a:spLocks noChangeArrowheads="1"/>
        </xdr:cNvSpPr>
      </xdr:nvSpPr>
      <xdr:spPr bwMode="auto">
        <a:xfrm>
          <a:off x="10810875" y="1366837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3" name="Text Box 41">
          <a:extLst>
            <a:ext uri="{FF2B5EF4-FFF2-40B4-BE49-F238E27FC236}">
              <a16:creationId xmlns:a16="http://schemas.microsoft.com/office/drawing/2014/main" id="{00000000-0008-0000-0000-000045C10100}"/>
            </a:ext>
          </a:extLst>
        </xdr:cNvPr>
        <xdr:cNvSpPr txBox="1">
          <a:spLocks noChangeArrowheads="1"/>
        </xdr:cNvSpPr>
      </xdr:nvSpPr>
      <xdr:spPr bwMode="auto">
        <a:xfrm>
          <a:off x="10810875" y="1366837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4" name="Text Box 41">
          <a:extLst>
            <a:ext uri="{FF2B5EF4-FFF2-40B4-BE49-F238E27FC236}">
              <a16:creationId xmlns:a16="http://schemas.microsoft.com/office/drawing/2014/main" id="{00000000-0008-0000-0000-000046C10100}"/>
            </a:ext>
          </a:extLst>
        </xdr:cNvPr>
        <xdr:cNvSpPr txBox="1">
          <a:spLocks noChangeArrowheads="1"/>
        </xdr:cNvSpPr>
      </xdr:nvSpPr>
      <xdr:spPr bwMode="auto">
        <a:xfrm>
          <a:off x="10810875" y="1366837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15" name="Text Box 41">
          <a:extLst>
            <a:ext uri="{FF2B5EF4-FFF2-40B4-BE49-F238E27FC236}">
              <a16:creationId xmlns:a16="http://schemas.microsoft.com/office/drawing/2014/main" id="{00000000-0008-0000-0000-000047C10100}"/>
            </a:ext>
          </a:extLst>
        </xdr:cNvPr>
        <xdr:cNvSpPr txBox="1">
          <a:spLocks noChangeArrowheads="1"/>
        </xdr:cNvSpPr>
      </xdr:nvSpPr>
      <xdr:spPr bwMode="auto">
        <a:xfrm>
          <a:off x="10839450"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16" name="Text Box 41">
          <a:extLst>
            <a:ext uri="{FF2B5EF4-FFF2-40B4-BE49-F238E27FC236}">
              <a16:creationId xmlns:a16="http://schemas.microsoft.com/office/drawing/2014/main" id="{00000000-0008-0000-0000-000048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17" name="Text Box 41">
          <a:extLst>
            <a:ext uri="{FF2B5EF4-FFF2-40B4-BE49-F238E27FC236}">
              <a16:creationId xmlns:a16="http://schemas.microsoft.com/office/drawing/2014/main" id="{00000000-0008-0000-0000-000049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18" name="Text Box 41">
          <a:extLst>
            <a:ext uri="{FF2B5EF4-FFF2-40B4-BE49-F238E27FC236}">
              <a16:creationId xmlns:a16="http://schemas.microsoft.com/office/drawing/2014/main" id="{00000000-0008-0000-0000-00004A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19" name="Text Box 41">
          <a:extLst>
            <a:ext uri="{FF2B5EF4-FFF2-40B4-BE49-F238E27FC236}">
              <a16:creationId xmlns:a16="http://schemas.microsoft.com/office/drawing/2014/main" id="{00000000-0008-0000-0000-00004B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0" name="Text Box 41">
          <a:extLst>
            <a:ext uri="{FF2B5EF4-FFF2-40B4-BE49-F238E27FC236}">
              <a16:creationId xmlns:a16="http://schemas.microsoft.com/office/drawing/2014/main" id="{00000000-0008-0000-0000-00004C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1" name="Text Box 41">
          <a:extLst>
            <a:ext uri="{FF2B5EF4-FFF2-40B4-BE49-F238E27FC236}">
              <a16:creationId xmlns:a16="http://schemas.microsoft.com/office/drawing/2014/main" id="{00000000-0008-0000-0000-00004D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22" name="Text Box 41">
          <a:extLst>
            <a:ext uri="{FF2B5EF4-FFF2-40B4-BE49-F238E27FC236}">
              <a16:creationId xmlns:a16="http://schemas.microsoft.com/office/drawing/2014/main" id="{00000000-0008-0000-0000-00004E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3" name="Text Box 41">
          <a:extLst>
            <a:ext uri="{FF2B5EF4-FFF2-40B4-BE49-F238E27FC236}">
              <a16:creationId xmlns:a16="http://schemas.microsoft.com/office/drawing/2014/main" id="{00000000-0008-0000-0000-00004F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24" name="Text Box 41">
          <a:extLst>
            <a:ext uri="{FF2B5EF4-FFF2-40B4-BE49-F238E27FC236}">
              <a16:creationId xmlns:a16="http://schemas.microsoft.com/office/drawing/2014/main" id="{00000000-0008-0000-0000-000050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25" name="Text Box 41">
          <a:extLst>
            <a:ext uri="{FF2B5EF4-FFF2-40B4-BE49-F238E27FC236}">
              <a16:creationId xmlns:a16="http://schemas.microsoft.com/office/drawing/2014/main" id="{00000000-0008-0000-0000-000051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26" name="Text Box 41">
          <a:extLst>
            <a:ext uri="{FF2B5EF4-FFF2-40B4-BE49-F238E27FC236}">
              <a16:creationId xmlns:a16="http://schemas.microsoft.com/office/drawing/2014/main" id="{00000000-0008-0000-0000-000052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27" name="Text Box 41">
          <a:extLst>
            <a:ext uri="{FF2B5EF4-FFF2-40B4-BE49-F238E27FC236}">
              <a16:creationId xmlns:a16="http://schemas.microsoft.com/office/drawing/2014/main" id="{00000000-0008-0000-0000-000053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28" name="Text Box 41">
          <a:extLst>
            <a:ext uri="{FF2B5EF4-FFF2-40B4-BE49-F238E27FC236}">
              <a16:creationId xmlns:a16="http://schemas.microsoft.com/office/drawing/2014/main" id="{00000000-0008-0000-0000-000054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29" name="Text Box 41">
          <a:extLst>
            <a:ext uri="{FF2B5EF4-FFF2-40B4-BE49-F238E27FC236}">
              <a16:creationId xmlns:a16="http://schemas.microsoft.com/office/drawing/2014/main" id="{00000000-0008-0000-0000-000055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30" name="Text Box 41">
          <a:extLst>
            <a:ext uri="{FF2B5EF4-FFF2-40B4-BE49-F238E27FC236}">
              <a16:creationId xmlns:a16="http://schemas.microsoft.com/office/drawing/2014/main" id="{00000000-0008-0000-0000-000056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31" name="Text Box 41">
          <a:extLst>
            <a:ext uri="{FF2B5EF4-FFF2-40B4-BE49-F238E27FC236}">
              <a16:creationId xmlns:a16="http://schemas.microsoft.com/office/drawing/2014/main" id="{00000000-0008-0000-0000-000057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32" name="Text Box 41">
          <a:extLst>
            <a:ext uri="{FF2B5EF4-FFF2-40B4-BE49-F238E27FC236}">
              <a16:creationId xmlns:a16="http://schemas.microsoft.com/office/drawing/2014/main" id="{00000000-0008-0000-0000-000058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3" name="Text Box 41">
          <a:extLst>
            <a:ext uri="{FF2B5EF4-FFF2-40B4-BE49-F238E27FC236}">
              <a16:creationId xmlns:a16="http://schemas.microsoft.com/office/drawing/2014/main" id="{00000000-0008-0000-0000-000059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4" name="Text Box 41">
          <a:extLst>
            <a:ext uri="{FF2B5EF4-FFF2-40B4-BE49-F238E27FC236}">
              <a16:creationId xmlns:a16="http://schemas.microsoft.com/office/drawing/2014/main" id="{00000000-0008-0000-0000-00005A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5" name="Text Box 41">
          <a:extLst>
            <a:ext uri="{FF2B5EF4-FFF2-40B4-BE49-F238E27FC236}">
              <a16:creationId xmlns:a16="http://schemas.microsoft.com/office/drawing/2014/main" id="{00000000-0008-0000-0000-00005B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6" name="Text Box 41">
          <a:extLst>
            <a:ext uri="{FF2B5EF4-FFF2-40B4-BE49-F238E27FC236}">
              <a16:creationId xmlns:a16="http://schemas.microsoft.com/office/drawing/2014/main" id="{00000000-0008-0000-0000-00005C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37" name="Text Box 41">
          <a:extLst>
            <a:ext uri="{FF2B5EF4-FFF2-40B4-BE49-F238E27FC236}">
              <a16:creationId xmlns:a16="http://schemas.microsoft.com/office/drawing/2014/main" id="{00000000-0008-0000-0000-00005DC10100}"/>
            </a:ext>
          </a:extLst>
        </xdr:cNvPr>
        <xdr:cNvSpPr txBox="1">
          <a:spLocks noChangeArrowheads="1"/>
        </xdr:cNvSpPr>
      </xdr:nvSpPr>
      <xdr:spPr bwMode="auto">
        <a:xfrm>
          <a:off x="10839450"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38" name="Text Box 41">
          <a:extLst>
            <a:ext uri="{FF2B5EF4-FFF2-40B4-BE49-F238E27FC236}">
              <a16:creationId xmlns:a16="http://schemas.microsoft.com/office/drawing/2014/main" id="{00000000-0008-0000-0000-00005E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39" name="Text Box 41">
          <a:extLst>
            <a:ext uri="{FF2B5EF4-FFF2-40B4-BE49-F238E27FC236}">
              <a16:creationId xmlns:a16="http://schemas.microsoft.com/office/drawing/2014/main" id="{00000000-0008-0000-0000-00005F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0" name="Text Box 41">
          <a:extLst>
            <a:ext uri="{FF2B5EF4-FFF2-40B4-BE49-F238E27FC236}">
              <a16:creationId xmlns:a16="http://schemas.microsoft.com/office/drawing/2014/main" id="{00000000-0008-0000-0000-000060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1" name="Text Box 41">
          <a:extLst>
            <a:ext uri="{FF2B5EF4-FFF2-40B4-BE49-F238E27FC236}">
              <a16:creationId xmlns:a16="http://schemas.microsoft.com/office/drawing/2014/main" id="{00000000-0008-0000-0000-000061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2" name="Text Box 41">
          <a:extLst>
            <a:ext uri="{FF2B5EF4-FFF2-40B4-BE49-F238E27FC236}">
              <a16:creationId xmlns:a16="http://schemas.microsoft.com/office/drawing/2014/main" id="{00000000-0008-0000-0000-000062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3" name="Text Box 41">
          <a:extLst>
            <a:ext uri="{FF2B5EF4-FFF2-40B4-BE49-F238E27FC236}">
              <a16:creationId xmlns:a16="http://schemas.microsoft.com/office/drawing/2014/main" id="{00000000-0008-0000-0000-000063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4" name="Text Box 41">
          <a:extLst>
            <a:ext uri="{FF2B5EF4-FFF2-40B4-BE49-F238E27FC236}">
              <a16:creationId xmlns:a16="http://schemas.microsoft.com/office/drawing/2014/main" id="{00000000-0008-0000-0000-000064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5" name="Text Box 41">
          <a:extLst>
            <a:ext uri="{FF2B5EF4-FFF2-40B4-BE49-F238E27FC236}">
              <a16:creationId xmlns:a16="http://schemas.microsoft.com/office/drawing/2014/main" id="{00000000-0008-0000-0000-000065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46" name="Text Box 41">
          <a:extLst>
            <a:ext uri="{FF2B5EF4-FFF2-40B4-BE49-F238E27FC236}">
              <a16:creationId xmlns:a16="http://schemas.microsoft.com/office/drawing/2014/main" id="{00000000-0008-0000-0000-000066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47" name="Text Box 41">
          <a:extLst>
            <a:ext uri="{FF2B5EF4-FFF2-40B4-BE49-F238E27FC236}">
              <a16:creationId xmlns:a16="http://schemas.microsoft.com/office/drawing/2014/main" id="{00000000-0008-0000-0000-000067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48" name="Text Box 41">
          <a:extLst>
            <a:ext uri="{FF2B5EF4-FFF2-40B4-BE49-F238E27FC236}">
              <a16:creationId xmlns:a16="http://schemas.microsoft.com/office/drawing/2014/main" id="{00000000-0008-0000-0000-000068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49" name="Text Box 41">
          <a:extLst>
            <a:ext uri="{FF2B5EF4-FFF2-40B4-BE49-F238E27FC236}">
              <a16:creationId xmlns:a16="http://schemas.microsoft.com/office/drawing/2014/main" id="{00000000-0008-0000-0000-000069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50" name="Text Box 41">
          <a:extLst>
            <a:ext uri="{FF2B5EF4-FFF2-40B4-BE49-F238E27FC236}">
              <a16:creationId xmlns:a16="http://schemas.microsoft.com/office/drawing/2014/main" id="{00000000-0008-0000-0000-00006A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1" name="Text Box 41">
          <a:extLst>
            <a:ext uri="{FF2B5EF4-FFF2-40B4-BE49-F238E27FC236}">
              <a16:creationId xmlns:a16="http://schemas.microsoft.com/office/drawing/2014/main" id="{00000000-0008-0000-0000-00006B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2" name="Text Box 41">
          <a:extLst>
            <a:ext uri="{FF2B5EF4-FFF2-40B4-BE49-F238E27FC236}">
              <a16:creationId xmlns:a16="http://schemas.microsoft.com/office/drawing/2014/main" id="{00000000-0008-0000-0000-00006C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53" name="Text Box 41">
          <a:extLst>
            <a:ext uri="{FF2B5EF4-FFF2-40B4-BE49-F238E27FC236}">
              <a16:creationId xmlns:a16="http://schemas.microsoft.com/office/drawing/2014/main" id="{00000000-0008-0000-0000-00006DC10100}"/>
            </a:ext>
          </a:extLst>
        </xdr:cNvPr>
        <xdr:cNvSpPr txBox="1">
          <a:spLocks noChangeArrowheads="1"/>
        </xdr:cNvSpPr>
      </xdr:nvSpPr>
      <xdr:spPr bwMode="auto">
        <a:xfrm>
          <a:off x="10810875" y="1757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4" name="Text Box 41">
          <a:extLst>
            <a:ext uri="{FF2B5EF4-FFF2-40B4-BE49-F238E27FC236}">
              <a16:creationId xmlns:a16="http://schemas.microsoft.com/office/drawing/2014/main" id="{00000000-0008-0000-0000-00006E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5" name="Text Box 41">
          <a:extLst>
            <a:ext uri="{FF2B5EF4-FFF2-40B4-BE49-F238E27FC236}">
              <a16:creationId xmlns:a16="http://schemas.microsoft.com/office/drawing/2014/main" id="{00000000-0008-0000-0000-00006F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6" name="Text Box 41">
          <a:extLst>
            <a:ext uri="{FF2B5EF4-FFF2-40B4-BE49-F238E27FC236}">
              <a16:creationId xmlns:a16="http://schemas.microsoft.com/office/drawing/2014/main" id="{00000000-0008-0000-0000-000070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7" name="Text Box 41">
          <a:extLst>
            <a:ext uri="{FF2B5EF4-FFF2-40B4-BE49-F238E27FC236}">
              <a16:creationId xmlns:a16="http://schemas.microsoft.com/office/drawing/2014/main" id="{00000000-0008-0000-0000-000071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8" name="Text Box 41">
          <a:extLst>
            <a:ext uri="{FF2B5EF4-FFF2-40B4-BE49-F238E27FC236}">
              <a16:creationId xmlns:a16="http://schemas.microsoft.com/office/drawing/2014/main" id="{00000000-0008-0000-0000-000072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59" name="Text Box 41">
          <a:extLst>
            <a:ext uri="{FF2B5EF4-FFF2-40B4-BE49-F238E27FC236}">
              <a16:creationId xmlns:a16="http://schemas.microsoft.com/office/drawing/2014/main" id="{00000000-0008-0000-0000-000073C10100}"/>
            </a:ext>
          </a:extLst>
        </xdr:cNvPr>
        <xdr:cNvSpPr txBox="1">
          <a:spLocks noChangeArrowheads="1"/>
        </xdr:cNvSpPr>
      </xdr:nvSpPr>
      <xdr:spPr bwMode="auto">
        <a:xfrm>
          <a:off x="10839450"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0" name="Text Box 41">
          <a:extLst>
            <a:ext uri="{FF2B5EF4-FFF2-40B4-BE49-F238E27FC236}">
              <a16:creationId xmlns:a16="http://schemas.microsoft.com/office/drawing/2014/main" id="{00000000-0008-0000-0000-000074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1" name="Text Box 41">
          <a:extLst>
            <a:ext uri="{FF2B5EF4-FFF2-40B4-BE49-F238E27FC236}">
              <a16:creationId xmlns:a16="http://schemas.microsoft.com/office/drawing/2014/main" id="{00000000-0008-0000-0000-000075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2" name="Text Box 41">
          <a:extLst>
            <a:ext uri="{FF2B5EF4-FFF2-40B4-BE49-F238E27FC236}">
              <a16:creationId xmlns:a16="http://schemas.microsoft.com/office/drawing/2014/main" id="{00000000-0008-0000-0000-000076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3" name="Text Box 41">
          <a:extLst>
            <a:ext uri="{FF2B5EF4-FFF2-40B4-BE49-F238E27FC236}">
              <a16:creationId xmlns:a16="http://schemas.microsoft.com/office/drawing/2014/main" id="{00000000-0008-0000-0000-000077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4" name="Text Box 41">
          <a:extLst>
            <a:ext uri="{FF2B5EF4-FFF2-40B4-BE49-F238E27FC236}">
              <a16:creationId xmlns:a16="http://schemas.microsoft.com/office/drawing/2014/main" id="{00000000-0008-0000-0000-000078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5" name="Text Box 41">
          <a:extLst>
            <a:ext uri="{FF2B5EF4-FFF2-40B4-BE49-F238E27FC236}">
              <a16:creationId xmlns:a16="http://schemas.microsoft.com/office/drawing/2014/main" id="{00000000-0008-0000-0000-000079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6" name="Text Box 41">
          <a:extLst>
            <a:ext uri="{FF2B5EF4-FFF2-40B4-BE49-F238E27FC236}">
              <a16:creationId xmlns:a16="http://schemas.microsoft.com/office/drawing/2014/main" id="{00000000-0008-0000-0000-00007AC10100}"/>
            </a:ext>
          </a:extLst>
        </xdr:cNvPr>
        <xdr:cNvSpPr txBox="1">
          <a:spLocks noChangeArrowheads="1"/>
        </xdr:cNvSpPr>
      </xdr:nvSpPr>
      <xdr:spPr bwMode="auto">
        <a:xfrm>
          <a:off x="10810875" y="16211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7" name="Text Box 41">
          <a:extLst>
            <a:ext uri="{FF2B5EF4-FFF2-40B4-BE49-F238E27FC236}">
              <a16:creationId xmlns:a16="http://schemas.microsoft.com/office/drawing/2014/main" id="{00000000-0008-0000-0000-00007BC10100}"/>
            </a:ext>
          </a:extLst>
        </xdr:cNvPr>
        <xdr:cNvSpPr txBox="1">
          <a:spLocks noChangeArrowheads="1"/>
        </xdr:cNvSpPr>
      </xdr:nvSpPr>
      <xdr:spPr bwMode="auto">
        <a:xfrm>
          <a:off x="10810875" y="1366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68" name="Text Box 41">
          <a:extLst>
            <a:ext uri="{FF2B5EF4-FFF2-40B4-BE49-F238E27FC236}">
              <a16:creationId xmlns:a16="http://schemas.microsoft.com/office/drawing/2014/main" id="{00000000-0008-0000-0000-00007CC10100}"/>
            </a:ext>
          </a:extLst>
        </xdr:cNvPr>
        <xdr:cNvSpPr txBox="1">
          <a:spLocks noChangeArrowheads="1"/>
        </xdr:cNvSpPr>
      </xdr:nvSpPr>
      <xdr:spPr bwMode="auto">
        <a:xfrm>
          <a:off x="10810875" y="1757362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69" name="Text Box 41">
          <a:extLst>
            <a:ext uri="{FF2B5EF4-FFF2-40B4-BE49-F238E27FC236}">
              <a16:creationId xmlns:a16="http://schemas.microsoft.com/office/drawing/2014/main" id="{00000000-0008-0000-0000-00007D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0" name="Text Box 41">
          <a:extLst>
            <a:ext uri="{FF2B5EF4-FFF2-40B4-BE49-F238E27FC236}">
              <a16:creationId xmlns:a16="http://schemas.microsoft.com/office/drawing/2014/main" id="{00000000-0008-0000-0000-00007E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1" name="Text Box 41">
          <a:extLst>
            <a:ext uri="{FF2B5EF4-FFF2-40B4-BE49-F238E27FC236}">
              <a16:creationId xmlns:a16="http://schemas.microsoft.com/office/drawing/2014/main" id="{00000000-0008-0000-0000-00007FC10100}"/>
            </a:ext>
          </a:extLst>
        </xdr:cNvPr>
        <xdr:cNvSpPr txBox="1">
          <a:spLocks noChangeArrowheads="1"/>
        </xdr:cNvSpPr>
      </xdr:nvSpPr>
      <xdr:spPr bwMode="auto">
        <a:xfrm>
          <a:off x="10810875" y="1757362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2" name="Text Box 41">
          <a:extLst>
            <a:ext uri="{FF2B5EF4-FFF2-40B4-BE49-F238E27FC236}">
              <a16:creationId xmlns:a16="http://schemas.microsoft.com/office/drawing/2014/main" id="{00000000-0008-0000-0000-000080C10100}"/>
            </a:ext>
          </a:extLst>
        </xdr:cNvPr>
        <xdr:cNvSpPr txBox="1">
          <a:spLocks noChangeArrowheads="1"/>
        </xdr:cNvSpPr>
      </xdr:nvSpPr>
      <xdr:spPr bwMode="auto">
        <a:xfrm>
          <a:off x="10810875" y="1757362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3" name="Text Box 41">
          <a:extLst>
            <a:ext uri="{FF2B5EF4-FFF2-40B4-BE49-F238E27FC236}">
              <a16:creationId xmlns:a16="http://schemas.microsoft.com/office/drawing/2014/main" id="{00000000-0008-0000-0000-000081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4" name="Text Box 41">
          <a:extLst>
            <a:ext uri="{FF2B5EF4-FFF2-40B4-BE49-F238E27FC236}">
              <a16:creationId xmlns:a16="http://schemas.microsoft.com/office/drawing/2014/main" id="{00000000-0008-0000-0000-000082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5" name="Text Box 41">
          <a:extLst>
            <a:ext uri="{FF2B5EF4-FFF2-40B4-BE49-F238E27FC236}">
              <a16:creationId xmlns:a16="http://schemas.microsoft.com/office/drawing/2014/main" id="{00000000-0008-0000-0000-000083C10100}"/>
            </a:ext>
          </a:extLst>
        </xdr:cNvPr>
        <xdr:cNvSpPr txBox="1">
          <a:spLocks noChangeArrowheads="1"/>
        </xdr:cNvSpPr>
      </xdr:nvSpPr>
      <xdr:spPr bwMode="auto">
        <a:xfrm>
          <a:off x="10810875" y="1757362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6" name="Text Box 41">
          <a:extLst>
            <a:ext uri="{FF2B5EF4-FFF2-40B4-BE49-F238E27FC236}">
              <a16:creationId xmlns:a16="http://schemas.microsoft.com/office/drawing/2014/main" id="{00000000-0008-0000-0000-000084C10100}"/>
            </a:ext>
          </a:extLst>
        </xdr:cNvPr>
        <xdr:cNvSpPr txBox="1">
          <a:spLocks noChangeArrowheads="1"/>
        </xdr:cNvSpPr>
      </xdr:nvSpPr>
      <xdr:spPr bwMode="auto">
        <a:xfrm>
          <a:off x="10810875" y="162115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77" name="Text Box 41">
          <a:extLst>
            <a:ext uri="{FF2B5EF4-FFF2-40B4-BE49-F238E27FC236}">
              <a16:creationId xmlns:a16="http://schemas.microsoft.com/office/drawing/2014/main" id="{00000000-0008-0000-0000-000085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78" name="Text Box 41">
          <a:extLst>
            <a:ext uri="{FF2B5EF4-FFF2-40B4-BE49-F238E27FC236}">
              <a16:creationId xmlns:a16="http://schemas.microsoft.com/office/drawing/2014/main" id="{00000000-0008-0000-0000-000086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79" name="Text Box 41">
          <a:extLst>
            <a:ext uri="{FF2B5EF4-FFF2-40B4-BE49-F238E27FC236}">
              <a16:creationId xmlns:a16="http://schemas.microsoft.com/office/drawing/2014/main" id="{00000000-0008-0000-0000-000087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80" name="Text Box 41">
          <a:extLst>
            <a:ext uri="{FF2B5EF4-FFF2-40B4-BE49-F238E27FC236}">
              <a16:creationId xmlns:a16="http://schemas.microsoft.com/office/drawing/2014/main" id="{00000000-0008-0000-0000-000088C10100}"/>
            </a:ext>
          </a:extLst>
        </xdr:cNvPr>
        <xdr:cNvSpPr txBox="1">
          <a:spLocks noChangeArrowheads="1"/>
        </xdr:cNvSpPr>
      </xdr:nvSpPr>
      <xdr:spPr bwMode="auto">
        <a:xfrm>
          <a:off x="10810875" y="189357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0</xdr:rowOff>
    </xdr:from>
    <xdr:to>
      <xdr:col>7</xdr:col>
      <xdr:colOff>933450</xdr:colOff>
      <xdr:row>20</xdr:row>
      <xdr:rowOff>466725</xdr:rowOff>
    </xdr:to>
    <xdr:sp macro="" textlink="">
      <xdr:nvSpPr>
        <xdr:cNvPr id="115081" name="Text Box 41">
          <a:extLst>
            <a:ext uri="{FF2B5EF4-FFF2-40B4-BE49-F238E27FC236}">
              <a16:creationId xmlns:a16="http://schemas.microsoft.com/office/drawing/2014/main" id="{00000000-0008-0000-0000-000089C10100}"/>
            </a:ext>
          </a:extLst>
        </xdr:cNvPr>
        <xdr:cNvSpPr txBox="1">
          <a:spLocks noChangeArrowheads="1"/>
        </xdr:cNvSpPr>
      </xdr:nvSpPr>
      <xdr:spPr bwMode="auto">
        <a:xfrm>
          <a:off x="10829925" y="15973425"/>
          <a:ext cx="114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0</xdr:rowOff>
    </xdr:from>
    <xdr:to>
      <xdr:col>7</xdr:col>
      <xdr:colOff>933450</xdr:colOff>
      <xdr:row>20</xdr:row>
      <xdr:rowOff>476250</xdr:rowOff>
    </xdr:to>
    <xdr:sp macro="" textlink="">
      <xdr:nvSpPr>
        <xdr:cNvPr id="115082" name="Text Box 41">
          <a:extLst>
            <a:ext uri="{FF2B5EF4-FFF2-40B4-BE49-F238E27FC236}">
              <a16:creationId xmlns:a16="http://schemas.microsoft.com/office/drawing/2014/main" id="{00000000-0008-0000-0000-00008AC10100}"/>
            </a:ext>
          </a:extLst>
        </xdr:cNvPr>
        <xdr:cNvSpPr txBox="1">
          <a:spLocks noChangeArrowheads="1"/>
        </xdr:cNvSpPr>
      </xdr:nvSpPr>
      <xdr:spPr bwMode="auto">
        <a:xfrm>
          <a:off x="10829925" y="15973425"/>
          <a:ext cx="114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238125</xdr:rowOff>
    </xdr:from>
    <xdr:to>
      <xdr:col>7</xdr:col>
      <xdr:colOff>933450</xdr:colOff>
      <xdr:row>20</xdr:row>
      <xdr:rowOff>647700</xdr:rowOff>
    </xdr:to>
    <xdr:sp macro="" textlink="">
      <xdr:nvSpPr>
        <xdr:cNvPr id="115083" name="Text Box 41">
          <a:extLst>
            <a:ext uri="{FF2B5EF4-FFF2-40B4-BE49-F238E27FC236}">
              <a16:creationId xmlns:a16="http://schemas.microsoft.com/office/drawing/2014/main" id="{00000000-0008-0000-0000-00008BC10100}"/>
            </a:ext>
          </a:extLst>
        </xdr:cNvPr>
        <xdr:cNvSpPr txBox="1">
          <a:spLocks noChangeArrowheads="1"/>
        </xdr:cNvSpPr>
      </xdr:nvSpPr>
      <xdr:spPr bwMode="auto">
        <a:xfrm>
          <a:off x="10829925" y="16211550"/>
          <a:ext cx="114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21</xdr:row>
      <xdr:rowOff>238125</xdr:rowOff>
    </xdr:from>
    <xdr:to>
      <xdr:col>7</xdr:col>
      <xdr:colOff>933450</xdr:colOff>
      <xdr:row>21</xdr:row>
      <xdr:rowOff>1314450</xdr:rowOff>
    </xdr:to>
    <xdr:sp macro="" textlink="">
      <xdr:nvSpPr>
        <xdr:cNvPr id="115084" name="Text Box 41">
          <a:extLst>
            <a:ext uri="{FF2B5EF4-FFF2-40B4-BE49-F238E27FC236}">
              <a16:creationId xmlns:a16="http://schemas.microsoft.com/office/drawing/2014/main" id="{00000000-0008-0000-0000-00008CC10100}"/>
            </a:ext>
          </a:extLst>
        </xdr:cNvPr>
        <xdr:cNvSpPr txBox="1">
          <a:spLocks noChangeArrowheads="1"/>
        </xdr:cNvSpPr>
      </xdr:nvSpPr>
      <xdr:spPr bwMode="auto">
        <a:xfrm>
          <a:off x="10829925" y="17573625"/>
          <a:ext cx="114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5" name="Text Box 41">
          <a:extLst>
            <a:ext uri="{FF2B5EF4-FFF2-40B4-BE49-F238E27FC236}">
              <a16:creationId xmlns:a16="http://schemas.microsoft.com/office/drawing/2014/main" id="{00000000-0008-0000-0000-00008DC10100}"/>
            </a:ext>
          </a:extLst>
        </xdr:cNvPr>
        <xdr:cNvSpPr txBox="1">
          <a:spLocks noChangeArrowheads="1"/>
        </xdr:cNvSpPr>
      </xdr:nvSpPr>
      <xdr:spPr bwMode="auto">
        <a:xfrm>
          <a:off x="10829925" y="1893570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6" name="Text Box 41">
          <a:extLst>
            <a:ext uri="{FF2B5EF4-FFF2-40B4-BE49-F238E27FC236}">
              <a16:creationId xmlns:a16="http://schemas.microsoft.com/office/drawing/2014/main" id="{00000000-0008-0000-0000-00008EC10100}"/>
            </a:ext>
          </a:extLst>
        </xdr:cNvPr>
        <xdr:cNvSpPr txBox="1">
          <a:spLocks noChangeArrowheads="1"/>
        </xdr:cNvSpPr>
      </xdr:nvSpPr>
      <xdr:spPr bwMode="auto">
        <a:xfrm>
          <a:off x="10829925" y="1893570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7" name="Text Box 41">
          <a:extLst>
            <a:ext uri="{FF2B5EF4-FFF2-40B4-BE49-F238E27FC236}">
              <a16:creationId xmlns:a16="http://schemas.microsoft.com/office/drawing/2014/main" id="{00000000-0008-0000-0000-00008FC10100}"/>
            </a:ext>
          </a:extLst>
        </xdr:cNvPr>
        <xdr:cNvSpPr txBox="1">
          <a:spLocks noChangeArrowheads="1"/>
        </xdr:cNvSpPr>
      </xdr:nvSpPr>
      <xdr:spPr bwMode="auto">
        <a:xfrm>
          <a:off x="10829925" y="1893570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8" name="Text Box 41">
          <a:extLst>
            <a:ext uri="{FF2B5EF4-FFF2-40B4-BE49-F238E27FC236}">
              <a16:creationId xmlns:a16="http://schemas.microsoft.com/office/drawing/2014/main" id="{00000000-0008-0000-0000-000090C10100}"/>
            </a:ext>
          </a:extLst>
        </xdr:cNvPr>
        <xdr:cNvSpPr txBox="1">
          <a:spLocks noChangeArrowheads="1"/>
        </xdr:cNvSpPr>
      </xdr:nvSpPr>
      <xdr:spPr bwMode="auto">
        <a:xfrm>
          <a:off x="10829925" y="1893570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23</xdr:row>
      <xdr:rowOff>247650</xdr:rowOff>
    </xdr:from>
    <xdr:to>
      <xdr:col>7</xdr:col>
      <xdr:colOff>933450</xdr:colOff>
      <xdr:row>23</xdr:row>
      <xdr:rowOff>476250</xdr:rowOff>
    </xdr:to>
    <xdr:sp macro="" textlink="">
      <xdr:nvSpPr>
        <xdr:cNvPr id="115089" name="Text Box 41">
          <a:extLst>
            <a:ext uri="{FF2B5EF4-FFF2-40B4-BE49-F238E27FC236}">
              <a16:creationId xmlns:a16="http://schemas.microsoft.com/office/drawing/2014/main" id="{00000000-0008-0000-0000-000091C10100}"/>
            </a:ext>
          </a:extLst>
        </xdr:cNvPr>
        <xdr:cNvSpPr txBox="1">
          <a:spLocks noChangeArrowheads="1"/>
        </xdr:cNvSpPr>
      </xdr:nvSpPr>
      <xdr:spPr bwMode="auto">
        <a:xfrm>
          <a:off x="10839450" y="20307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0" name="Text Box 41">
          <a:extLst>
            <a:ext uri="{FF2B5EF4-FFF2-40B4-BE49-F238E27FC236}">
              <a16:creationId xmlns:a16="http://schemas.microsoft.com/office/drawing/2014/main" id="{00000000-0008-0000-0000-000092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1" name="Text Box 41">
          <a:extLst>
            <a:ext uri="{FF2B5EF4-FFF2-40B4-BE49-F238E27FC236}">
              <a16:creationId xmlns:a16="http://schemas.microsoft.com/office/drawing/2014/main" id="{00000000-0008-0000-0000-000093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2" name="Text Box 41">
          <a:extLst>
            <a:ext uri="{FF2B5EF4-FFF2-40B4-BE49-F238E27FC236}">
              <a16:creationId xmlns:a16="http://schemas.microsoft.com/office/drawing/2014/main" id="{00000000-0008-0000-0000-000094C10100}"/>
            </a:ext>
          </a:extLst>
        </xdr:cNvPr>
        <xdr:cNvSpPr txBox="1">
          <a:spLocks noChangeArrowheads="1"/>
        </xdr:cNvSpPr>
      </xdr:nvSpPr>
      <xdr:spPr bwMode="auto">
        <a:xfrm>
          <a:off x="10810875" y="20307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3" name="Text Box 41">
          <a:extLst>
            <a:ext uri="{FF2B5EF4-FFF2-40B4-BE49-F238E27FC236}">
              <a16:creationId xmlns:a16="http://schemas.microsoft.com/office/drawing/2014/main" id="{00000000-0008-0000-0000-000095C10100}"/>
            </a:ext>
          </a:extLst>
        </xdr:cNvPr>
        <xdr:cNvSpPr txBox="1">
          <a:spLocks noChangeArrowheads="1"/>
        </xdr:cNvSpPr>
      </xdr:nvSpPr>
      <xdr:spPr bwMode="auto">
        <a:xfrm>
          <a:off x="10810875" y="20307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4" name="Text Box 41">
          <a:extLst>
            <a:ext uri="{FF2B5EF4-FFF2-40B4-BE49-F238E27FC236}">
              <a16:creationId xmlns:a16="http://schemas.microsoft.com/office/drawing/2014/main" id="{00000000-0008-0000-0000-000096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5" name="Text Box 41">
          <a:extLst>
            <a:ext uri="{FF2B5EF4-FFF2-40B4-BE49-F238E27FC236}">
              <a16:creationId xmlns:a16="http://schemas.microsoft.com/office/drawing/2014/main" id="{00000000-0008-0000-0000-000097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6" name="Text Box 41">
          <a:extLst>
            <a:ext uri="{FF2B5EF4-FFF2-40B4-BE49-F238E27FC236}">
              <a16:creationId xmlns:a16="http://schemas.microsoft.com/office/drawing/2014/main" id="{00000000-0008-0000-0000-000098C10100}"/>
            </a:ext>
          </a:extLst>
        </xdr:cNvPr>
        <xdr:cNvSpPr txBox="1">
          <a:spLocks noChangeArrowheads="1"/>
        </xdr:cNvSpPr>
      </xdr:nvSpPr>
      <xdr:spPr bwMode="auto">
        <a:xfrm>
          <a:off x="10810875" y="20307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7" name="Text Box 41">
          <a:extLst>
            <a:ext uri="{FF2B5EF4-FFF2-40B4-BE49-F238E27FC236}">
              <a16:creationId xmlns:a16="http://schemas.microsoft.com/office/drawing/2014/main" id="{00000000-0008-0000-0000-000099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098" name="Text Box 41">
          <a:extLst>
            <a:ext uri="{FF2B5EF4-FFF2-40B4-BE49-F238E27FC236}">
              <a16:creationId xmlns:a16="http://schemas.microsoft.com/office/drawing/2014/main" id="{00000000-0008-0000-0000-00009AC10100}"/>
            </a:ext>
          </a:extLst>
        </xdr:cNvPr>
        <xdr:cNvSpPr txBox="1">
          <a:spLocks noChangeArrowheads="1"/>
        </xdr:cNvSpPr>
      </xdr:nvSpPr>
      <xdr:spPr bwMode="auto">
        <a:xfrm>
          <a:off x="10810875" y="203073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099" name="Text Box 41">
          <a:extLst>
            <a:ext uri="{FF2B5EF4-FFF2-40B4-BE49-F238E27FC236}">
              <a16:creationId xmlns:a16="http://schemas.microsoft.com/office/drawing/2014/main" id="{00000000-0008-0000-0000-00009BC10100}"/>
            </a:ext>
          </a:extLst>
        </xdr:cNvPr>
        <xdr:cNvSpPr txBox="1">
          <a:spLocks noChangeArrowheads="1"/>
        </xdr:cNvSpPr>
      </xdr:nvSpPr>
      <xdr:spPr bwMode="auto">
        <a:xfrm>
          <a:off x="10810875" y="203073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0" name="Text Box 41">
          <a:extLst>
            <a:ext uri="{FF2B5EF4-FFF2-40B4-BE49-F238E27FC236}">
              <a16:creationId xmlns:a16="http://schemas.microsoft.com/office/drawing/2014/main" id="{00000000-0008-0000-0000-00009CC10100}"/>
            </a:ext>
          </a:extLst>
        </xdr:cNvPr>
        <xdr:cNvSpPr txBox="1">
          <a:spLocks noChangeArrowheads="1"/>
        </xdr:cNvSpPr>
      </xdr:nvSpPr>
      <xdr:spPr bwMode="auto">
        <a:xfrm>
          <a:off x="10810875" y="203073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1" name="Text Box 41">
          <a:extLst>
            <a:ext uri="{FF2B5EF4-FFF2-40B4-BE49-F238E27FC236}">
              <a16:creationId xmlns:a16="http://schemas.microsoft.com/office/drawing/2014/main" id="{00000000-0008-0000-0000-00009DC10100}"/>
            </a:ext>
          </a:extLst>
        </xdr:cNvPr>
        <xdr:cNvSpPr txBox="1">
          <a:spLocks noChangeArrowheads="1"/>
        </xdr:cNvSpPr>
      </xdr:nvSpPr>
      <xdr:spPr bwMode="auto">
        <a:xfrm>
          <a:off x="10810875" y="203073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2" name="Text Box 41">
          <a:extLst>
            <a:ext uri="{FF2B5EF4-FFF2-40B4-BE49-F238E27FC236}">
              <a16:creationId xmlns:a16="http://schemas.microsoft.com/office/drawing/2014/main" id="{00000000-0008-0000-0000-00009EC10100}"/>
            </a:ext>
          </a:extLst>
        </xdr:cNvPr>
        <xdr:cNvSpPr txBox="1">
          <a:spLocks noChangeArrowheads="1"/>
        </xdr:cNvSpPr>
      </xdr:nvSpPr>
      <xdr:spPr bwMode="auto">
        <a:xfrm>
          <a:off x="10810875" y="203073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3" name="Text Box 41">
          <a:extLst>
            <a:ext uri="{FF2B5EF4-FFF2-40B4-BE49-F238E27FC236}">
              <a16:creationId xmlns:a16="http://schemas.microsoft.com/office/drawing/2014/main" id="{00000000-0008-0000-0000-00009F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4" name="Text Box 41">
          <a:extLst>
            <a:ext uri="{FF2B5EF4-FFF2-40B4-BE49-F238E27FC236}">
              <a16:creationId xmlns:a16="http://schemas.microsoft.com/office/drawing/2014/main" id="{00000000-0008-0000-0000-0000A0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5" name="Text Box 41">
          <a:extLst>
            <a:ext uri="{FF2B5EF4-FFF2-40B4-BE49-F238E27FC236}">
              <a16:creationId xmlns:a16="http://schemas.microsoft.com/office/drawing/2014/main" id="{00000000-0008-0000-0000-0000A1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6" name="Text Box 41">
          <a:extLst>
            <a:ext uri="{FF2B5EF4-FFF2-40B4-BE49-F238E27FC236}">
              <a16:creationId xmlns:a16="http://schemas.microsoft.com/office/drawing/2014/main" id="{00000000-0008-0000-0000-0000A2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7" name="Text Box 41">
          <a:extLst>
            <a:ext uri="{FF2B5EF4-FFF2-40B4-BE49-F238E27FC236}">
              <a16:creationId xmlns:a16="http://schemas.microsoft.com/office/drawing/2014/main" id="{00000000-0008-0000-0000-0000A3C10100}"/>
            </a:ext>
          </a:extLst>
        </xdr:cNvPr>
        <xdr:cNvSpPr txBox="1">
          <a:spLocks noChangeArrowheads="1"/>
        </xdr:cNvSpPr>
      </xdr:nvSpPr>
      <xdr:spPr bwMode="auto">
        <a:xfrm>
          <a:off x="10810875" y="189357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24</xdr:row>
      <xdr:rowOff>238125</xdr:rowOff>
    </xdr:from>
    <xdr:to>
      <xdr:col>7</xdr:col>
      <xdr:colOff>933450</xdr:colOff>
      <xdr:row>24</xdr:row>
      <xdr:rowOff>466725</xdr:rowOff>
    </xdr:to>
    <xdr:sp macro="" textlink="">
      <xdr:nvSpPr>
        <xdr:cNvPr id="115108" name="Text Box 41">
          <a:extLst>
            <a:ext uri="{FF2B5EF4-FFF2-40B4-BE49-F238E27FC236}">
              <a16:creationId xmlns:a16="http://schemas.microsoft.com/office/drawing/2014/main" id="{00000000-0008-0000-0000-0000A4C10100}"/>
            </a:ext>
          </a:extLst>
        </xdr:cNvPr>
        <xdr:cNvSpPr txBox="1">
          <a:spLocks noChangeArrowheads="1"/>
        </xdr:cNvSpPr>
      </xdr:nvSpPr>
      <xdr:spPr bwMode="auto">
        <a:xfrm>
          <a:off x="10839450" y="23421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09" name="Text Box 41">
          <a:extLst>
            <a:ext uri="{FF2B5EF4-FFF2-40B4-BE49-F238E27FC236}">
              <a16:creationId xmlns:a16="http://schemas.microsoft.com/office/drawing/2014/main" id="{00000000-0008-0000-0000-0000A5C10100}"/>
            </a:ext>
          </a:extLst>
        </xdr:cNvPr>
        <xdr:cNvSpPr txBox="1">
          <a:spLocks noChangeArrowheads="1"/>
        </xdr:cNvSpPr>
      </xdr:nvSpPr>
      <xdr:spPr bwMode="auto">
        <a:xfrm>
          <a:off x="10810875" y="203073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0" name="Text Box 41">
          <a:extLst>
            <a:ext uri="{FF2B5EF4-FFF2-40B4-BE49-F238E27FC236}">
              <a16:creationId xmlns:a16="http://schemas.microsoft.com/office/drawing/2014/main" id="{00000000-0008-0000-0000-0000A6C10100}"/>
            </a:ext>
          </a:extLst>
        </xdr:cNvPr>
        <xdr:cNvSpPr txBox="1">
          <a:spLocks noChangeArrowheads="1"/>
        </xdr:cNvSpPr>
      </xdr:nvSpPr>
      <xdr:spPr bwMode="auto">
        <a:xfrm>
          <a:off x="10810875" y="203073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1" name="Text Box 41">
          <a:extLst>
            <a:ext uri="{FF2B5EF4-FFF2-40B4-BE49-F238E27FC236}">
              <a16:creationId xmlns:a16="http://schemas.microsoft.com/office/drawing/2014/main" id="{00000000-0008-0000-0000-0000A7C10100}"/>
            </a:ext>
          </a:extLst>
        </xdr:cNvPr>
        <xdr:cNvSpPr txBox="1">
          <a:spLocks noChangeArrowheads="1"/>
        </xdr:cNvSpPr>
      </xdr:nvSpPr>
      <xdr:spPr bwMode="auto">
        <a:xfrm>
          <a:off x="10810875" y="23421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2" name="Text Box 41">
          <a:extLst>
            <a:ext uri="{FF2B5EF4-FFF2-40B4-BE49-F238E27FC236}">
              <a16:creationId xmlns:a16="http://schemas.microsoft.com/office/drawing/2014/main" id="{00000000-0008-0000-0000-0000A8C10100}"/>
            </a:ext>
          </a:extLst>
        </xdr:cNvPr>
        <xdr:cNvSpPr txBox="1">
          <a:spLocks noChangeArrowheads="1"/>
        </xdr:cNvSpPr>
      </xdr:nvSpPr>
      <xdr:spPr bwMode="auto">
        <a:xfrm>
          <a:off x="10810875" y="23421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3" name="Text Box 41">
          <a:extLst>
            <a:ext uri="{FF2B5EF4-FFF2-40B4-BE49-F238E27FC236}">
              <a16:creationId xmlns:a16="http://schemas.microsoft.com/office/drawing/2014/main" id="{00000000-0008-0000-0000-0000A9C10100}"/>
            </a:ext>
          </a:extLst>
        </xdr:cNvPr>
        <xdr:cNvSpPr txBox="1">
          <a:spLocks noChangeArrowheads="1"/>
        </xdr:cNvSpPr>
      </xdr:nvSpPr>
      <xdr:spPr bwMode="auto">
        <a:xfrm>
          <a:off x="10810875" y="203073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4" name="Text Box 41">
          <a:extLst>
            <a:ext uri="{FF2B5EF4-FFF2-40B4-BE49-F238E27FC236}">
              <a16:creationId xmlns:a16="http://schemas.microsoft.com/office/drawing/2014/main" id="{00000000-0008-0000-0000-0000AAC10100}"/>
            </a:ext>
          </a:extLst>
        </xdr:cNvPr>
        <xdr:cNvSpPr txBox="1">
          <a:spLocks noChangeArrowheads="1"/>
        </xdr:cNvSpPr>
      </xdr:nvSpPr>
      <xdr:spPr bwMode="auto">
        <a:xfrm>
          <a:off x="10810875" y="203073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5" name="Text Box 41">
          <a:extLst>
            <a:ext uri="{FF2B5EF4-FFF2-40B4-BE49-F238E27FC236}">
              <a16:creationId xmlns:a16="http://schemas.microsoft.com/office/drawing/2014/main" id="{00000000-0008-0000-0000-0000ABC10100}"/>
            </a:ext>
          </a:extLst>
        </xdr:cNvPr>
        <xdr:cNvSpPr txBox="1">
          <a:spLocks noChangeArrowheads="1"/>
        </xdr:cNvSpPr>
      </xdr:nvSpPr>
      <xdr:spPr bwMode="auto">
        <a:xfrm>
          <a:off x="10810875" y="23421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6" name="Text Box 41">
          <a:extLst>
            <a:ext uri="{FF2B5EF4-FFF2-40B4-BE49-F238E27FC236}">
              <a16:creationId xmlns:a16="http://schemas.microsoft.com/office/drawing/2014/main" id="{00000000-0008-0000-0000-0000ACC10100}"/>
            </a:ext>
          </a:extLst>
        </xdr:cNvPr>
        <xdr:cNvSpPr txBox="1">
          <a:spLocks noChangeArrowheads="1"/>
        </xdr:cNvSpPr>
      </xdr:nvSpPr>
      <xdr:spPr bwMode="auto">
        <a:xfrm>
          <a:off x="10810875" y="203073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17" name="Text Box 41">
          <a:extLst>
            <a:ext uri="{FF2B5EF4-FFF2-40B4-BE49-F238E27FC236}">
              <a16:creationId xmlns:a16="http://schemas.microsoft.com/office/drawing/2014/main" id="{00000000-0008-0000-0000-0000ADC10100}"/>
            </a:ext>
          </a:extLst>
        </xdr:cNvPr>
        <xdr:cNvSpPr txBox="1">
          <a:spLocks noChangeArrowheads="1"/>
        </xdr:cNvSpPr>
      </xdr:nvSpPr>
      <xdr:spPr bwMode="auto">
        <a:xfrm>
          <a:off x="10810875" y="23421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18" name="Text Box 41">
          <a:extLst>
            <a:ext uri="{FF2B5EF4-FFF2-40B4-BE49-F238E27FC236}">
              <a16:creationId xmlns:a16="http://schemas.microsoft.com/office/drawing/2014/main" id="{00000000-0008-0000-0000-0000AEC10100}"/>
            </a:ext>
          </a:extLst>
        </xdr:cNvPr>
        <xdr:cNvSpPr txBox="1">
          <a:spLocks noChangeArrowheads="1"/>
        </xdr:cNvSpPr>
      </xdr:nvSpPr>
      <xdr:spPr bwMode="auto">
        <a:xfrm>
          <a:off x="10810875" y="23421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19" name="Text Box 41">
          <a:extLst>
            <a:ext uri="{FF2B5EF4-FFF2-40B4-BE49-F238E27FC236}">
              <a16:creationId xmlns:a16="http://schemas.microsoft.com/office/drawing/2014/main" id="{00000000-0008-0000-0000-0000AFC10100}"/>
            </a:ext>
          </a:extLst>
        </xdr:cNvPr>
        <xdr:cNvSpPr txBox="1">
          <a:spLocks noChangeArrowheads="1"/>
        </xdr:cNvSpPr>
      </xdr:nvSpPr>
      <xdr:spPr bwMode="auto">
        <a:xfrm>
          <a:off x="10810875" y="23421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0" name="Text Box 41">
          <a:extLst>
            <a:ext uri="{FF2B5EF4-FFF2-40B4-BE49-F238E27FC236}">
              <a16:creationId xmlns:a16="http://schemas.microsoft.com/office/drawing/2014/main" id="{00000000-0008-0000-0000-0000B0C10100}"/>
            </a:ext>
          </a:extLst>
        </xdr:cNvPr>
        <xdr:cNvSpPr txBox="1">
          <a:spLocks noChangeArrowheads="1"/>
        </xdr:cNvSpPr>
      </xdr:nvSpPr>
      <xdr:spPr bwMode="auto">
        <a:xfrm>
          <a:off x="10810875" y="23421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1" name="Text Box 41">
          <a:extLst>
            <a:ext uri="{FF2B5EF4-FFF2-40B4-BE49-F238E27FC236}">
              <a16:creationId xmlns:a16="http://schemas.microsoft.com/office/drawing/2014/main" id="{00000000-0008-0000-0000-0000B1C10100}"/>
            </a:ext>
          </a:extLst>
        </xdr:cNvPr>
        <xdr:cNvSpPr txBox="1">
          <a:spLocks noChangeArrowheads="1"/>
        </xdr:cNvSpPr>
      </xdr:nvSpPr>
      <xdr:spPr bwMode="auto">
        <a:xfrm>
          <a:off x="10810875" y="23421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228600</xdr:rowOff>
    </xdr:from>
    <xdr:to>
      <xdr:col>7</xdr:col>
      <xdr:colOff>904875</xdr:colOff>
      <xdr:row>24</xdr:row>
      <xdr:rowOff>1076325</xdr:rowOff>
    </xdr:to>
    <xdr:sp macro="" textlink="">
      <xdr:nvSpPr>
        <xdr:cNvPr id="115122" name="Text Box 41">
          <a:extLst>
            <a:ext uri="{FF2B5EF4-FFF2-40B4-BE49-F238E27FC236}">
              <a16:creationId xmlns:a16="http://schemas.microsoft.com/office/drawing/2014/main" id="{00000000-0008-0000-0000-0000B2C10100}"/>
            </a:ext>
          </a:extLst>
        </xdr:cNvPr>
        <xdr:cNvSpPr txBox="1">
          <a:spLocks noChangeArrowheads="1"/>
        </xdr:cNvSpPr>
      </xdr:nvSpPr>
      <xdr:spPr bwMode="auto">
        <a:xfrm>
          <a:off x="10810875" y="23412450"/>
          <a:ext cx="104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3" name="Text Box 41">
          <a:extLst>
            <a:ext uri="{FF2B5EF4-FFF2-40B4-BE49-F238E27FC236}">
              <a16:creationId xmlns:a16="http://schemas.microsoft.com/office/drawing/2014/main" id="{00000000-0008-0000-0000-0000B3C10100}"/>
            </a:ext>
          </a:extLst>
        </xdr:cNvPr>
        <xdr:cNvSpPr txBox="1">
          <a:spLocks noChangeArrowheads="1"/>
        </xdr:cNvSpPr>
      </xdr:nvSpPr>
      <xdr:spPr bwMode="auto">
        <a:xfrm>
          <a:off x="10810875" y="25098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4" name="Text Box 41">
          <a:extLst>
            <a:ext uri="{FF2B5EF4-FFF2-40B4-BE49-F238E27FC236}">
              <a16:creationId xmlns:a16="http://schemas.microsoft.com/office/drawing/2014/main" id="{00000000-0008-0000-0000-0000B4C10100}"/>
            </a:ext>
          </a:extLst>
        </xdr:cNvPr>
        <xdr:cNvSpPr txBox="1">
          <a:spLocks noChangeArrowheads="1"/>
        </xdr:cNvSpPr>
      </xdr:nvSpPr>
      <xdr:spPr bwMode="auto">
        <a:xfrm>
          <a:off x="10810875" y="25098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5" name="Text Box 41">
          <a:extLst>
            <a:ext uri="{FF2B5EF4-FFF2-40B4-BE49-F238E27FC236}">
              <a16:creationId xmlns:a16="http://schemas.microsoft.com/office/drawing/2014/main" id="{00000000-0008-0000-0000-0000B5C10100}"/>
            </a:ext>
          </a:extLst>
        </xdr:cNvPr>
        <xdr:cNvSpPr txBox="1">
          <a:spLocks noChangeArrowheads="1"/>
        </xdr:cNvSpPr>
      </xdr:nvSpPr>
      <xdr:spPr bwMode="auto">
        <a:xfrm>
          <a:off x="10810875" y="25098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6" name="Text Box 41">
          <a:extLst>
            <a:ext uri="{FF2B5EF4-FFF2-40B4-BE49-F238E27FC236}">
              <a16:creationId xmlns:a16="http://schemas.microsoft.com/office/drawing/2014/main" id="{00000000-0008-0000-0000-0000B6C10100}"/>
            </a:ext>
          </a:extLst>
        </xdr:cNvPr>
        <xdr:cNvSpPr txBox="1">
          <a:spLocks noChangeArrowheads="1"/>
        </xdr:cNvSpPr>
      </xdr:nvSpPr>
      <xdr:spPr bwMode="auto">
        <a:xfrm>
          <a:off x="10810875" y="25098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7" name="Text Box 41">
          <a:extLst>
            <a:ext uri="{FF2B5EF4-FFF2-40B4-BE49-F238E27FC236}">
              <a16:creationId xmlns:a16="http://schemas.microsoft.com/office/drawing/2014/main" id="{00000000-0008-0000-0000-0000B7C10100}"/>
            </a:ext>
          </a:extLst>
        </xdr:cNvPr>
        <xdr:cNvSpPr txBox="1">
          <a:spLocks noChangeArrowheads="1"/>
        </xdr:cNvSpPr>
      </xdr:nvSpPr>
      <xdr:spPr bwMode="auto">
        <a:xfrm>
          <a:off x="10810875" y="25098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26</xdr:row>
      <xdr:rowOff>238125</xdr:rowOff>
    </xdr:from>
    <xdr:to>
      <xdr:col>7</xdr:col>
      <xdr:colOff>933450</xdr:colOff>
      <xdr:row>26</xdr:row>
      <xdr:rowOff>466725</xdr:rowOff>
    </xdr:to>
    <xdr:sp macro="" textlink="">
      <xdr:nvSpPr>
        <xdr:cNvPr id="115128" name="Text Box 41">
          <a:extLst>
            <a:ext uri="{FF2B5EF4-FFF2-40B4-BE49-F238E27FC236}">
              <a16:creationId xmlns:a16="http://schemas.microsoft.com/office/drawing/2014/main" id="{00000000-0008-0000-0000-0000B8C10100}"/>
            </a:ext>
          </a:extLst>
        </xdr:cNvPr>
        <xdr:cNvSpPr txBox="1">
          <a:spLocks noChangeArrowheads="1"/>
        </xdr:cNvSpPr>
      </xdr:nvSpPr>
      <xdr:spPr bwMode="auto">
        <a:xfrm>
          <a:off x="10839450" y="27184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29" name="Text Box 41">
          <a:extLst>
            <a:ext uri="{FF2B5EF4-FFF2-40B4-BE49-F238E27FC236}">
              <a16:creationId xmlns:a16="http://schemas.microsoft.com/office/drawing/2014/main" id="{00000000-0008-0000-0000-0000B9C10100}"/>
            </a:ext>
          </a:extLst>
        </xdr:cNvPr>
        <xdr:cNvSpPr txBox="1">
          <a:spLocks noChangeArrowheads="1"/>
        </xdr:cNvSpPr>
      </xdr:nvSpPr>
      <xdr:spPr bwMode="auto">
        <a:xfrm>
          <a:off x="10810875" y="2509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0" name="Text Box 41">
          <a:extLst>
            <a:ext uri="{FF2B5EF4-FFF2-40B4-BE49-F238E27FC236}">
              <a16:creationId xmlns:a16="http://schemas.microsoft.com/office/drawing/2014/main" id="{00000000-0008-0000-0000-0000BAC10100}"/>
            </a:ext>
          </a:extLst>
        </xdr:cNvPr>
        <xdr:cNvSpPr txBox="1">
          <a:spLocks noChangeArrowheads="1"/>
        </xdr:cNvSpPr>
      </xdr:nvSpPr>
      <xdr:spPr bwMode="auto">
        <a:xfrm>
          <a:off x="10810875" y="2509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1" name="Text Box 41">
          <a:extLst>
            <a:ext uri="{FF2B5EF4-FFF2-40B4-BE49-F238E27FC236}">
              <a16:creationId xmlns:a16="http://schemas.microsoft.com/office/drawing/2014/main" id="{00000000-0008-0000-0000-0000BBC10100}"/>
            </a:ext>
          </a:extLst>
        </xdr:cNvPr>
        <xdr:cNvSpPr txBox="1">
          <a:spLocks noChangeArrowheads="1"/>
        </xdr:cNvSpPr>
      </xdr:nvSpPr>
      <xdr:spPr bwMode="auto">
        <a:xfrm>
          <a:off x="10810875" y="27184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2" name="Text Box 41">
          <a:extLst>
            <a:ext uri="{FF2B5EF4-FFF2-40B4-BE49-F238E27FC236}">
              <a16:creationId xmlns:a16="http://schemas.microsoft.com/office/drawing/2014/main" id="{00000000-0008-0000-0000-0000BCC10100}"/>
            </a:ext>
          </a:extLst>
        </xdr:cNvPr>
        <xdr:cNvSpPr txBox="1">
          <a:spLocks noChangeArrowheads="1"/>
        </xdr:cNvSpPr>
      </xdr:nvSpPr>
      <xdr:spPr bwMode="auto">
        <a:xfrm>
          <a:off x="10810875" y="27184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3" name="Text Box 41">
          <a:extLst>
            <a:ext uri="{FF2B5EF4-FFF2-40B4-BE49-F238E27FC236}">
              <a16:creationId xmlns:a16="http://schemas.microsoft.com/office/drawing/2014/main" id="{00000000-0008-0000-0000-0000BDC10100}"/>
            </a:ext>
          </a:extLst>
        </xdr:cNvPr>
        <xdr:cNvSpPr txBox="1">
          <a:spLocks noChangeArrowheads="1"/>
        </xdr:cNvSpPr>
      </xdr:nvSpPr>
      <xdr:spPr bwMode="auto">
        <a:xfrm>
          <a:off x="10810875" y="2509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4" name="Text Box 41">
          <a:extLst>
            <a:ext uri="{FF2B5EF4-FFF2-40B4-BE49-F238E27FC236}">
              <a16:creationId xmlns:a16="http://schemas.microsoft.com/office/drawing/2014/main" id="{00000000-0008-0000-0000-0000BEC10100}"/>
            </a:ext>
          </a:extLst>
        </xdr:cNvPr>
        <xdr:cNvSpPr txBox="1">
          <a:spLocks noChangeArrowheads="1"/>
        </xdr:cNvSpPr>
      </xdr:nvSpPr>
      <xdr:spPr bwMode="auto">
        <a:xfrm>
          <a:off x="10810875" y="2509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5" name="Text Box 41">
          <a:extLst>
            <a:ext uri="{FF2B5EF4-FFF2-40B4-BE49-F238E27FC236}">
              <a16:creationId xmlns:a16="http://schemas.microsoft.com/office/drawing/2014/main" id="{00000000-0008-0000-0000-0000BFC10100}"/>
            </a:ext>
          </a:extLst>
        </xdr:cNvPr>
        <xdr:cNvSpPr txBox="1">
          <a:spLocks noChangeArrowheads="1"/>
        </xdr:cNvSpPr>
      </xdr:nvSpPr>
      <xdr:spPr bwMode="auto">
        <a:xfrm>
          <a:off x="10810875" y="27184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6" name="Text Box 41">
          <a:extLst>
            <a:ext uri="{FF2B5EF4-FFF2-40B4-BE49-F238E27FC236}">
              <a16:creationId xmlns:a16="http://schemas.microsoft.com/office/drawing/2014/main" id="{00000000-0008-0000-0000-0000C0C10100}"/>
            </a:ext>
          </a:extLst>
        </xdr:cNvPr>
        <xdr:cNvSpPr txBox="1">
          <a:spLocks noChangeArrowheads="1"/>
        </xdr:cNvSpPr>
      </xdr:nvSpPr>
      <xdr:spPr bwMode="auto">
        <a:xfrm>
          <a:off x="10810875" y="250983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1123950</xdr:rowOff>
    </xdr:to>
    <xdr:sp macro="" textlink="">
      <xdr:nvSpPr>
        <xdr:cNvPr id="115137" name="Text Box 41">
          <a:extLst>
            <a:ext uri="{FF2B5EF4-FFF2-40B4-BE49-F238E27FC236}">
              <a16:creationId xmlns:a16="http://schemas.microsoft.com/office/drawing/2014/main" id="{00000000-0008-0000-0000-0000C1C10100}"/>
            </a:ext>
          </a:extLst>
        </xdr:cNvPr>
        <xdr:cNvSpPr txBox="1">
          <a:spLocks noChangeArrowheads="1"/>
        </xdr:cNvSpPr>
      </xdr:nvSpPr>
      <xdr:spPr bwMode="auto">
        <a:xfrm>
          <a:off x="10810875" y="29851350"/>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38" name="Text Box 41">
          <a:extLst>
            <a:ext uri="{FF2B5EF4-FFF2-40B4-BE49-F238E27FC236}">
              <a16:creationId xmlns:a16="http://schemas.microsoft.com/office/drawing/2014/main" id="{00000000-0008-0000-0000-0000C2C10100}"/>
            </a:ext>
          </a:extLst>
        </xdr:cNvPr>
        <xdr:cNvSpPr txBox="1">
          <a:spLocks noChangeArrowheads="1"/>
        </xdr:cNvSpPr>
      </xdr:nvSpPr>
      <xdr:spPr bwMode="auto">
        <a:xfrm>
          <a:off x="10810875" y="28517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39" name="Text Box 41">
          <a:extLst>
            <a:ext uri="{FF2B5EF4-FFF2-40B4-BE49-F238E27FC236}">
              <a16:creationId xmlns:a16="http://schemas.microsoft.com/office/drawing/2014/main" id="{00000000-0008-0000-0000-0000C3C10100}"/>
            </a:ext>
          </a:extLst>
        </xdr:cNvPr>
        <xdr:cNvSpPr txBox="1">
          <a:spLocks noChangeArrowheads="1"/>
        </xdr:cNvSpPr>
      </xdr:nvSpPr>
      <xdr:spPr bwMode="auto">
        <a:xfrm>
          <a:off x="10810875" y="27184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0" name="Text Box 41">
          <a:extLst>
            <a:ext uri="{FF2B5EF4-FFF2-40B4-BE49-F238E27FC236}">
              <a16:creationId xmlns:a16="http://schemas.microsoft.com/office/drawing/2014/main" id="{00000000-0008-0000-0000-0000C4C10100}"/>
            </a:ext>
          </a:extLst>
        </xdr:cNvPr>
        <xdr:cNvSpPr txBox="1">
          <a:spLocks noChangeArrowheads="1"/>
        </xdr:cNvSpPr>
      </xdr:nvSpPr>
      <xdr:spPr bwMode="auto">
        <a:xfrm>
          <a:off x="10810875" y="27184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1" name="Text Box 41">
          <a:extLst>
            <a:ext uri="{FF2B5EF4-FFF2-40B4-BE49-F238E27FC236}">
              <a16:creationId xmlns:a16="http://schemas.microsoft.com/office/drawing/2014/main" id="{00000000-0008-0000-0000-0000C5C10100}"/>
            </a:ext>
          </a:extLst>
        </xdr:cNvPr>
        <xdr:cNvSpPr txBox="1">
          <a:spLocks noChangeArrowheads="1"/>
        </xdr:cNvSpPr>
      </xdr:nvSpPr>
      <xdr:spPr bwMode="auto">
        <a:xfrm>
          <a:off x="10810875" y="28517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2" name="Text Box 41">
          <a:extLst>
            <a:ext uri="{FF2B5EF4-FFF2-40B4-BE49-F238E27FC236}">
              <a16:creationId xmlns:a16="http://schemas.microsoft.com/office/drawing/2014/main" id="{00000000-0008-0000-0000-0000C6C10100}"/>
            </a:ext>
          </a:extLst>
        </xdr:cNvPr>
        <xdr:cNvSpPr txBox="1">
          <a:spLocks noChangeArrowheads="1"/>
        </xdr:cNvSpPr>
      </xdr:nvSpPr>
      <xdr:spPr bwMode="auto">
        <a:xfrm>
          <a:off x="10810875" y="28517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3" name="Text Box 41">
          <a:extLst>
            <a:ext uri="{FF2B5EF4-FFF2-40B4-BE49-F238E27FC236}">
              <a16:creationId xmlns:a16="http://schemas.microsoft.com/office/drawing/2014/main" id="{00000000-0008-0000-0000-0000C7C10100}"/>
            </a:ext>
          </a:extLst>
        </xdr:cNvPr>
        <xdr:cNvSpPr txBox="1">
          <a:spLocks noChangeArrowheads="1"/>
        </xdr:cNvSpPr>
      </xdr:nvSpPr>
      <xdr:spPr bwMode="auto">
        <a:xfrm>
          <a:off x="10810875" y="27184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4" name="Text Box 41">
          <a:extLst>
            <a:ext uri="{FF2B5EF4-FFF2-40B4-BE49-F238E27FC236}">
              <a16:creationId xmlns:a16="http://schemas.microsoft.com/office/drawing/2014/main" id="{00000000-0008-0000-0000-0000C8C10100}"/>
            </a:ext>
          </a:extLst>
        </xdr:cNvPr>
        <xdr:cNvSpPr txBox="1">
          <a:spLocks noChangeArrowheads="1"/>
        </xdr:cNvSpPr>
      </xdr:nvSpPr>
      <xdr:spPr bwMode="auto">
        <a:xfrm>
          <a:off x="10810875" y="27184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5" name="Text Box 41">
          <a:extLst>
            <a:ext uri="{FF2B5EF4-FFF2-40B4-BE49-F238E27FC236}">
              <a16:creationId xmlns:a16="http://schemas.microsoft.com/office/drawing/2014/main" id="{00000000-0008-0000-0000-0000C9C10100}"/>
            </a:ext>
          </a:extLst>
        </xdr:cNvPr>
        <xdr:cNvSpPr txBox="1">
          <a:spLocks noChangeArrowheads="1"/>
        </xdr:cNvSpPr>
      </xdr:nvSpPr>
      <xdr:spPr bwMode="auto">
        <a:xfrm>
          <a:off x="10810875" y="28517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6" name="Text Box 41">
          <a:extLst>
            <a:ext uri="{FF2B5EF4-FFF2-40B4-BE49-F238E27FC236}">
              <a16:creationId xmlns:a16="http://schemas.microsoft.com/office/drawing/2014/main" id="{00000000-0008-0000-0000-0000CAC10100}"/>
            </a:ext>
          </a:extLst>
        </xdr:cNvPr>
        <xdr:cNvSpPr txBox="1">
          <a:spLocks noChangeArrowheads="1"/>
        </xdr:cNvSpPr>
      </xdr:nvSpPr>
      <xdr:spPr bwMode="auto">
        <a:xfrm>
          <a:off x="10810875" y="27184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47" name="Text Box 41">
          <a:extLst>
            <a:ext uri="{FF2B5EF4-FFF2-40B4-BE49-F238E27FC236}">
              <a16:creationId xmlns:a16="http://schemas.microsoft.com/office/drawing/2014/main" id="{00000000-0008-0000-0000-0000CBC10100}"/>
            </a:ext>
          </a:extLst>
        </xdr:cNvPr>
        <xdr:cNvSpPr txBox="1">
          <a:spLocks noChangeArrowheads="1"/>
        </xdr:cNvSpPr>
      </xdr:nvSpPr>
      <xdr:spPr bwMode="auto">
        <a:xfrm>
          <a:off x="10810875" y="29851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48" name="Text Box 41">
          <a:extLst>
            <a:ext uri="{FF2B5EF4-FFF2-40B4-BE49-F238E27FC236}">
              <a16:creationId xmlns:a16="http://schemas.microsoft.com/office/drawing/2014/main" id="{00000000-0008-0000-0000-0000CCC10100}"/>
            </a:ext>
          </a:extLst>
        </xdr:cNvPr>
        <xdr:cNvSpPr txBox="1">
          <a:spLocks noChangeArrowheads="1"/>
        </xdr:cNvSpPr>
      </xdr:nvSpPr>
      <xdr:spPr bwMode="auto">
        <a:xfrm>
          <a:off x="10810875" y="29851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49" name="Text Box 41">
          <a:extLst>
            <a:ext uri="{FF2B5EF4-FFF2-40B4-BE49-F238E27FC236}">
              <a16:creationId xmlns:a16="http://schemas.microsoft.com/office/drawing/2014/main" id="{00000000-0008-0000-0000-0000CDC10100}"/>
            </a:ext>
          </a:extLst>
        </xdr:cNvPr>
        <xdr:cNvSpPr txBox="1">
          <a:spLocks noChangeArrowheads="1"/>
        </xdr:cNvSpPr>
      </xdr:nvSpPr>
      <xdr:spPr bwMode="auto">
        <a:xfrm>
          <a:off x="10810875" y="29851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50" name="Text Box 41">
          <a:extLst>
            <a:ext uri="{FF2B5EF4-FFF2-40B4-BE49-F238E27FC236}">
              <a16:creationId xmlns:a16="http://schemas.microsoft.com/office/drawing/2014/main" id="{00000000-0008-0000-0000-0000CEC10100}"/>
            </a:ext>
          </a:extLst>
        </xdr:cNvPr>
        <xdr:cNvSpPr txBox="1">
          <a:spLocks noChangeArrowheads="1"/>
        </xdr:cNvSpPr>
      </xdr:nvSpPr>
      <xdr:spPr bwMode="auto">
        <a:xfrm>
          <a:off x="10810875" y="29851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1" name="Text Box 41">
          <a:extLst>
            <a:ext uri="{FF2B5EF4-FFF2-40B4-BE49-F238E27FC236}">
              <a16:creationId xmlns:a16="http://schemas.microsoft.com/office/drawing/2014/main" id="{00000000-0008-0000-0000-0000CF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2" name="Text Box 41">
          <a:extLst>
            <a:ext uri="{FF2B5EF4-FFF2-40B4-BE49-F238E27FC236}">
              <a16:creationId xmlns:a16="http://schemas.microsoft.com/office/drawing/2014/main" id="{00000000-0008-0000-0000-0000D0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3" name="Text Box 41">
          <a:extLst>
            <a:ext uri="{FF2B5EF4-FFF2-40B4-BE49-F238E27FC236}">
              <a16:creationId xmlns:a16="http://schemas.microsoft.com/office/drawing/2014/main" id="{00000000-0008-0000-0000-0000D1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4" name="Text Box 41">
          <a:extLst>
            <a:ext uri="{FF2B5EF4-FFF2-40B4-BE49-F238E27FC236}">
              <a16:creationId xmlns:a16="http://schemas.microsoft.com/office/drawing/2014/main" id="{00000000-0008-0000-0000-0000D2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5" name="Text Box 41">
          <a:extLst>
            <a:ext uri="{FF2B5EF4-FFF2-40B4-BE49-F238E27FC236}">
              <a16:creationId xmlns:a16="http://schemas.microsoft.com/office/drawing/2014/main" id="{00000000-0008-0000-0000-0000D3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6" name="Text Box 41">
          <a:extLst>
            <a:ext uri="{FF2B5EF4-FFF2-40B4-BE49-F238E27FC236}">
              <a16:creationId xmlns:a16="http://schemas.microsoft.com/office/drawing/2014/main" id="{00000000-0008-0000-0000-0000D4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7" name="Text Box 41">
          <a:extLst>
            <a:ext uri="{FF2B5EF4-FFF2-40B4-BE49-F238E27FC236}">
              <a16:creationId xmlns:a16="http://schemas.microsoft.com/office/drawing/2014/main" id="{00000000-0008-0000-0000-0000D5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58" name="Text Box 41">
          <a:extLst>
            <a:ext uri="{FF2B5EF4-FFF2-40B4-BE49-F238E27FC236}">
              <a16:creationId xmlns:a16="http://schemas.microsoft.com/office/drawing/2014/main" id="{00000000-0008-0000-0000-0000D6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59" name="Text Box 41">
          <a:extLst>
            <a:ext uri="{FF2B5EF4-FFF2-40B4-BE49-F238E27FC236}">
              <a16:creationId xmlns:a16="http://schemas.microsoft.com/office/drawing/2014/main" id="{00000000-0008-0000-0000-0000D7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0" name="Text Box 41">
          <a:extLst>
            <a:ext uri="{FF2B5EF4-FFF2-40B4-BE49-F238E27FC236}">
              <a16:creationId xmlns:a16="http://schemas.microsoft.com/office/drawing/2014/main" id="{00000000-0008-0000-0000-0000D8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1" name="Text Box 41">
          <a:extLst>
            <a:ext uri="{FF2B5EF4-FFF2-40B4-BE49-F238E27FC236}">
              <a16:creationId xmlns:a16="http://schemas.microsoft.com/office/drawing/2014/main" id="{00000000-0008-0000-0000-0000D9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2" name="Text Box 41">
          <a:extLst>
            <a:ext uri="{FF2B5EF4-FFF2-40B4-BE49-F238E27FC236}">
              <a16:creationId xmlns:a16="http://schemas.microsoft.com/office/drawing/2014/main" id="{00000000-0008-0000-0000-0000DAC1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3" name="Text Box 41">
          <a:extLst>
            <a:ext uri="{FF2B5EF4-FFF2-40B4-BE49-F238E27FC236}">
              <a16:creationId xmlns:a16="http://schemas.microsoft.com/office/drawing/2014/main" id="{00000000-0008-0000-0000-0000DB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4" name="Text Box 41">
          <a:extLst>
            <a:ext uri="{FF2B5EF4-FFF2-40B4-BE49-F238E27FC236}">
              <a16:creationId xmlns:a16="http://schemas.microsoft.com/office/drawing/2014/main" id="{00000000-0008-0000-0000-0000DC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5" name="Text Box 41">
          <a:extLst>
            <a:ext uri="{FF2B5EF4-FFF2-40B4-BE49-F238E27FC236}">
              <a16:creationId xmlns:a16="http://schemas.microsoft.com/office/drawing/2014/main" id="{00000000-0008-0000-0000-0000DDC1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6" name="Text Box 41">
          <a:extLst>
            <a:ext uri="{FF2B5EF4-FFF2-40B4-BE49-F238E27FC236}">
              <a16:creationId xmlns:a16="http://schemas.microsoft.com/office/drawing/2014/main" id="{00000000-0008-0000-0000-0000DEC1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7" name="Text Box 41">
          <a:extLst>
            <a:ext uri="{FF2B5EF4-FFF2-40B4-BE49-F238E27FC236}">
              <a16:creationId xmlns:a16="http://schemas.microsoft.com/office/drawing/2014/main" id="{00000000-0008-0000-0000-0000DF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8" name="Text Box 41">
          <a:extLst>
            <a:ext uri="{FF2B5EF4-FFF2-40B4-BE49-F238E27FC236}">
              <a16:creationId xmlns:a16="http://schemas.microsoft.com/office/drawing/2014/main" id="{00000000-0008-0000-0000-0000E0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9" name="Text Box 41">
          <a:extLst>
            <a:ext uri="{FF2B5EF4-FFF2-40B4-BE49-F238E27FC236}">
              <a16:creationId xmlns:a16="http://schemas.microsoft.com/office/drawing/2014/main" id="{00000000-0008-0000-0000-0000E1C1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70" name="Text Box 41">
          <a:extLst>
            <a:ext uri="{FF2B5EF4-FFF2-40B4-BE49-F238E27FC236}">
              <a16:creationId xmlns:a16="http://schemas.microsoft.com/office/drawing/2014/main" id="{00000000-0008-0000-0000-0000E2C10100}"/>
            </a:ext>
          </a:extLst>
        </xdr:cNvPr>
        <xdr:cNvSpPr txBox="1">
          <a:spLocks noChangeArrowheads="1"/>
        </xdr:cNvSpPr>
      </xdr:nvSpPr>
      <xdr:spPr bwMode="auto">
        <a:xfrm>
          <a:off x="10810875" y="298513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1" name="Text Box 41">
          <a:extLst>
            <a:ext uri="{FF2B5EF4-FFF2-40B4-BE49-F238E27FC236}">
              <a16:creationId xmlns:a16="http://schemas.microsoft.com/office/drawing/2014/main" id="{00000000-0008-0000-0000-0000E3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2" name="Text Box 41">
          <a:extLst>
            <a:ext uri="{FF2B5EF4-FFF2-40B4-BE49-F238E27FC236}">
              <a16:creationId xmlns:a16="http://schemas.microsoft.com/office/drawing/2014/main" id="{00000000-0008-0000-0000-0000E4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3" name="Text Box 41">
          <a:extLst>
            <a:ext uri="{FF2B5EF4-FFF2-40B4-BE49-F238E27FC236}">
              <a16:creationId xmlns:a16="http://schemas.microsoft.com/office/drawing/2014/main" id="{00000000-0008-0000-0000-0000E5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4" name="Text Box 41">
          <a:extLst>
            <a:ext uri="{FF2B5EF4-FFF2-40B4-BE49-F238E27FC236}">
              <a16:creationId xmlns:a16="http://schemas.microsoft.com/office/drawing/2014/main" id="{00000000-0008-0000-0000-0000E6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5" name="Text Box 41">
          <a:extLst>
            <a:ext uri="{FF2B5EF4-FFF2-40B4-BE49-F238E27FC236}">
              <a16:creationId xmlns:a16="http://schemas.microsoft.com/office/drawing/2014/main" id="{00000000-0008-0000-0000-0000E7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6" name="Text Box 41">
          <a:extLst>
            <a:ext uri="{FF2B5EF4-FFF2-40B4-BE49-F238E27FC236}">
              <a16:creationId xmlns:a16="http://schemas.microsoft.com/office/drawing/2014/main" id="{00000000-0008-0000-0000-0000E8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7" name="Text Box 41">
          <a:extLst>
            <a:ext uri="{FF2B5EF4-FFF2-40B4-BE49-F238E27FC236}">
              <a16:creationId xmlns:a16="http://schemas.microsoft.com/office/drawing/2014/main" id="{00000000-0008-0000-0000-0000E9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8" name="Text Box 41">
          <a:extLst>
            <a:ext uri="{FF2B5EF4-FFF2-40B4-BE49-F238E27FC236}">
              <a16:creationId xmlns:a16="http://schemas.microsoft.com/office/drawing/2014/main" id="{00000000-0008-0000-0000-0000EA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9" name="Text Box 41">
          <a:extLst>
            <a:ext uri="{FF2B5EF4-FFF2-40B4-BE49-F238E27FC236}">
              <a16:creationId xmlns:a16="http://schemas.microsoft.com/office/drawing/2014/main" id="{00000000-0008-0000-0000-0000EB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80" name="Text Box 41">
          <a:extLst>
            <a:ext uri="{FF2B5EF4-FFF2-40B4-BE49-F238E27FC236}">
              <a16:creationId xmlns:a16="http://schemas.microsoft.com/office/drawing/2014/main" id="{00000000-0008-0000-0000-0000ECC10100}"/>
            </a:ext>
          </a:extLst>
        </xdr:cNvPr>
        <xdr:cNvSpPr txBox="1">
          <a:spLocks noChangeArrowheads="1"/>
        </xdr:cNvSpPr>
      </xdr:nvSpPr>
      <xdr:spPr bwMode="auto">
        <a:xfrm>
          <a:off x="10810875" y="31184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676275</xdr:colOff>
      <xdr:row>29</xdr:row>
      <xdr:rowOff>1390650</xdr:rowOff>
    </xdr:from>
    <xdr:to>
      <xdr:col>7</xdr:col>
      <xdr:colOff>781050</xdr:colOff>
      <xdr:row>29</xdr:row>
      <xdr:rowOff>1704975</xdr:rowOff>
    </xdr:to>
    <xdr:sp macro="" textlink="">
      <xdr:nvSpPr>
        <xdr:cNvPr id="115181" name="Text Box 41">
          <a:extLst>
            <a:ext uri="{FF2B5EF4-FFF2-40B4-BE49-F238E27FC236}">
              <a16:creationId xmlns:a16="http://schemas.microsoft.com/office/drawing/2014/main" id="{00000000-0008-0000-0000-0000EDC10100}"/>
            </a:ext>
          </a:extLst>
        </xdr:cNvPr>
        <xdr:cNvSpPr txBox="1">
          <a:spLocks noChangeArrowheads="1"/>
        </xdr:cNvSpPr>
      </xdr:nvSpPr>
      <xdr:spPr bwMode="auto">
        <a:xfrm>
          <a:off x="10687050" y="3233737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1143000</xdr:rowOff>
    </xdr:to>
    <xdr:sp macro="" textlink="">
      <xdr:nvSpPr>
        <xdr:cNvPr id="115182" name="Text Box 41">
          <a:extLst>
            <a:ext uri="{FF2B5EF4-FFF2-40B4-BE49-F238E27FC236}">
              <a16:creationId xmlns:a16="http://schemas.microsoft.com/office/drawing/2014/main" id="{00000000-0008-0000-0000-0000EEC10100}"/>
            </a:ext>
          </a:extLst>
        </xdr:cNvPr>
        <xdr:cNvSpPr txBox="1">
          <a:spLocks noChangeArrowheads="1"/>
        </xdr:cNvSpPr>
      </xdr:nvSpPr>
      <xdr:spPr bwMode="auto">
        <a:xfrm>
          <a:off x="10810875" y="31184850"/>
          <a:ext cx="104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3" name="Text Box 41">
          <a:extLst>
            <a:ext uri="{FF2B5EF4-FFF2-40B4-BE49-F238E27FC236}">
              <a16:creationId xmlns:a16="http://schemas.microsoft.com/office/drawing/2014/main" id="{00000000-0008-0000-0000-0000EF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4" name="Text Box 41">
          <a:extLst>
            <a:ext uri="{FF2B5EF4-FFF2-40B4-BE49-F238E27FC236}">
              <a16:creationId xmlns:a16="http://schemas.microsoft.com/office/drawing/2014/main" id="{00000000-0008-0000-0000-0000F0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5" name="Text Box 41">
          <a:extLst>
            <a:ext uri="{FF2B5EF4-FFF2-40B4-BE49-F238E27FC236}">
              <a16:creationId xmlns:a16="http://schemas.microsoft.com/office/drawing/2014/main" id="{00000000-0008-0000-0000-0000F1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6" name="Text Box 41">
          <a:extLst>
            <a:ext uri="{FF2B5EF4-FFF2-40B4-BE49-F238E27FC236}">
              <a16:creationId xmlns:a16="http://schemas.microsoft.com/office/drawing/2014/main" id="{00000000-0008-0000-0000-0000F2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7" name="Text Box 41">
          <a:extLst>
            <a:ext uri="{FF2B5EF4-FFF2-40B4-BE49-F238E27FC236}">
              <a16:creationId xmlns:a16="http://schemas.microsoft.com/office/drawing/2014/main" id="{00000000-0008-0000-0000-0000F3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8" name="Text Box 41">
          <a:extLst>
            <a:ext uri="{FF2B5EF4-FFF2-40B4-BE49-F238E27FC236}">
              <a16:creationId xmlns:a16="http://schemas.microsoft.com/office/drawing/2014/main" id="{00000000-0008-0000-0000-0000F4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9" name="Text Box 41">
          <a:extLst>
            <a:ext uri="{FF2B5EF4-FFF2-40B4-BE49-F238E27FC236}">
              <a16:creationId xmlns:a16="http://schemas.microsoft.com/office/drawing/2014/main" id="{00000000-0008-0000-0000-0000F5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90" name="Text Box 41">
          <a:extLst>
            <a:ext uri="{FF2B5EF4-FFF2-40B4-BE49-F238E27FC236}">
              <a16:creationId xmlns:a16="http://schemas.microsoft.com/office/drawing/2014/main" id="{00000000-0008-0000-0000-0000F6C10100}"/>
            </a:ext>
          </a:extLst>
        </xdr:cNvPr>
        <xdr:cNvSpPr txBox="1">
          <a:spLocks noChangeArrowheads="1"/>
        </xdr:cNvSpPr>
      </xdr:nvSpPr>
      <xdr:spPr bwMode="auto">
        <a:xfrm>
          <a:off x="10810875" y="31184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838200</xdr:colOff>
      <xdr:row>30</xdr:row>
      <xdr:rowOff>238125</xdr:rowOff>
    </xdr:from>
    <xdr:to>
      <xdr:col>7</xdr:col>
      <xdr:colOff>942975</xdr:colOff>
      <xdr:row>30</xdr:row>
      <xdr:rowOff>466725</xdr:rowOff>
    </xdr:to>
    <xdr:sp macro="" textlink="">
      <xdr:nvSpPr>
        <xdr:cNvPr id="115191" name="Text Box 41">
          <a:extLst>
            <a:ext uri="{FF2B5EF4-FFF2-40B4-BE49-F238E27FC236}">
              <a16:creationId xmlns:a16="http://schemas.microsoft.com/office/drawing/2014/main" id="{00000000-0008-0000-0000-0000F7C10100}"/>
            </a:ext>
          </a:extLst>
        </xdr:cNvPr>
        <xdr:cNvSpPr txBox="1">
          <a:spLocks noChangeArrowheads="1"/>
        </xdr:cNvSpPr>
      </xdr:nvSpPr>
      <xdr:spPr bwMode="auto">
        <a:xfrm>
          <a:off x="10848975" y="340709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2" name="Text Box 41">
          <a:extLst>
            <a:ext uri="{FF2B5EF4-FFF2-40B4-BE49-F238E27FC236}">
              <a16:creationId xmlns:a16="http://schemas.microsoft.com/office/drawing/2014/main" id="{00000000-0008-0000-0000-0000F8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3" name="Text Box 41">
          <a:extLst>
            <a:ext uri="{FF2B5EF4-FFF2-40B4-BE49-F238E27FC236}">
              <a16:creationId xmlns:a16="http://schemas.microsoft.com/office/drawing/2014/main" id="{00000000-0008-0000-0000-0000F9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194" name="Text Box 41">
          <a:extLst>
            <a:ext uri="{FF2B5EF4-FFF2-40B4-BE49-F238E27FC236}">
              <a16:creationId xmlns:a16="http://schemas.microsoft.com/office/drawing/2014/main" id="{00000000-0008-0000-0000-0000FAC10100}"/>
            </a:ext>
          </a:extLst>
        </xdr:cNvPr>
        <xdr:cNvSpPr txBox="1">
          <a:spLocks noChangeArrowheads="1"/>
        </xdr:cNvSpPr>
      </xdr:nvSpPr>
      <xdr:spPr bwMode="auto">
        <a:xfrm>
          <a:off x="10810875" y="340709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195" name="Text Box 41">
          <a:extLst>
            <a:ext uri="{FF2B5EF4-FFF2-40B4-BE49-F238E27FC236}">
              <a16:creationId xmlns:a16="http://schemas.microsoft.com/office/drawing/2014/main" id="{00000000-0008-0000-0000-0000FBC10100}"/>
            </a:ext>
          </a:extLst>
        </xdr:cNvPr>
        <xdr:cNvSpPr txBox="1">
          <a:spLocks noChangeArrowheads="1"/>
        </xdr:cNvSpPr>
      </xdr:nvSpPr>
      <xdr:spPr bwMode="auto">
        <a:xfrm>
          <a:off x="10810875" y="340709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6" name="Text Box 41">
          <a:extLst>
            <a:ext uri="{FF2B5EF4-FFF2-40B4-BE49-F238E27FC236}">
              <a16:creationId xmlns:a16="http://schemas.microsoft.com/office/drawing/2014/main" id="{00000000-0008-0000-0000-0000FC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7" name="Text Box 41">
          <a:extLst>
            <a:ext uri="{FF2B5EF4-FFF2-40B4-BE49-F238E27FC236}">
              <a16:creationId xmlns:a16="http://schemas.microsoft.com/office/drawing/2014/main" id="{00000000-0008-0000-0000-0000FD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198" name="Text Box 41">
          <a:extLst>
            <a:ext uri="{FF2B5EF4-FFF2-40B4-BE49-F238E27FC236}">
              <a16:creationId xmlns:a16="http://schemas.microsoft.com/office/drawing/2014/main" id="{00000000-0008-0000-0000-0000FEC10100}"/>
            </a:ext>
          </a:extLst>
        </xdr:cNvPr>
        <xdr:cNvSpPr txBox="1">
          <a:spLocks noChangeArrowheads="1"/>
        </xdr:cNvSpPr>
      </xdr:nvSpPr>
      <xdr:spPr bwMode="auto">
        <a:xfrm>
          <a:off x="10810875" y="340709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9" name="Text Box 41">
          <a:extLst>
            <a:ext uri="{FF2B5EF4-FFF2-40B4-BE49-F238E27FC236}">
              <a16:creationId xmlns:a16="http://schemas.microsoft.com/office/drawing/2014/main" id="{00000000-0008-0000-0000-0000FFC10100}"/>
            </a:ext>
          </a:extLst>
        </xdr:cNvPr>
        <xdr:cNvSpPr txBox="1">
          <a:spLocks noChangeArrowheads="1"/>
        </xdr:cNvSpPr>
      </xdr:nvSpPr>
      <xdr:spPr bwMode="auto">
        <a:xfrm>
          <a:off x="10810875" y="311848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0" name="Text Box 41">
          <a:extLst>
            <a:ext uri="{FF2B5EF4-FFF2-40B4-BE49-F238E27FC236}">
              <a16:creationId xmlns:a16="http://schemas.microsoft.com/office/drawing/2014/main" id="{00000000-0008-0000-0000-000000C20100}"/>
            </a:ext>
          </a:extLst>
        </xdr:cNvPr>
        <xdr:cNvSpPr txBox="1">
          <a:spLocks noChangeArrowheads="1"/>
        </xdr:cNvSpPr>
      </xdr:nvSpPr>
      <xdr:spPr bwMode="auto">
        <a:xfrm>
          <a:off x="10810875" y="352234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1" name="Text Box 41">
          <a:extLst>
            <a:ext uri="{FF2B5EF4-FFF2-40B4-BE49-F238E27FC236}">
              <a16:creationId xmlns:a16="http://schemas.microsoft.com/office/drawing/2014/main" id="{00000000-0008-0000-0000-000001C20100}"/>
            </a:ext>
          </a:extLst>
        </xdr:cNvPr>
        <xdr:cNvSpPr txBox="1">
          <a:spLocks noChangeArrowheads="1"/>
        </xdr:cNvSpPr>
      </xdr:nvSpPr>
      <xdr:spPr bwMode="auto">
        <a:xfrm>
          <a:off x="10810875" y="340709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2" name="Text Box 41">
          <a:extLst>
            <a:ext uri="{FF2B5EF4-FFF2-40B4-BE49-F238E27FC236}">
              <a16:creationId xmlns:a16="http://schemas.microsoft.com/office/drawing/2014/main" id="{00000000-0008-0000-0000-000002C20100}"/>
            </a:ext>
          </a:extLst>
        </xdr:cNvPr>
        <xdr:cNvSpPr txBox="1">
          <a:spLocks noChangeArrowheads="1"/>
        </xdr:cNvSpPr>
      </xdr:nvSpPr>
      <xdr:spPr bwMode="auto">
        <a:xfrm>
          <a:off x="10810875" y="340709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3" name="Text Box 41">
          <a:extLst>
            <a:ext uri="{FF2B5EF4-FFF2-40B4-BE49-F238E27FC236}">
              <a16:creationId xmlns:a16="http://schemas.microsoft.com/office/drawing/2014/main" id="{00000000-0008-0000-0000-000003C20100}"/>
            </a:ext>
          </a:extLst>
        </xdr:cNvPr>
        <xdr:cNvSpPr txBox="1">
          <a:spLocks noChangeArrowheads="1"/>
        </xdr:cNvSpPr>
      </xdr:nvSpPr>
      <xdr:spPr bwMode="auto">
        <a:xfrm>
          <a:off x="10810875" y="352234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4" name="Text Box 41">
          <a:extLst>
            <a:ext uri="{FF2B5EF4-FFF2-40B4-BE49-F238E27FC236}">
              <a16:creationId xmlns:a16="http://schemas.microsoft.com/office/drawing/2014/main" id="{00000000-0008-0000-0000-000004C20100}"/>
            </a:ext>
          </a:extLst>
        </xdr:cNvPr>
        <xdr:cNvSpPr txBox="1">
          <a:spLocks noChangeArrowheads="1"/>
        </xdr:cNvSpPr>
      </xdr:nvSpPr>
      <xdr:spPr bwMode="auto">
        <a:xfrm>
          <a:off x="10810875" y="352234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5" name="Text Box 41">
          <a:extLst>
            <a:ext uri="{FF2B5EF4-FFF2-40B4-BE49-F238E27FC236}">
              <a16:creationId xmlns:a16="http://schemas.microsoft.com/office/drawing/2014/main" id="{00000000-0008-0000-0000-000005C20100}"/>
            </a:ext>
          </a:extLst>
        </xdr:cNvPr>
        <xdr:cNvSpPr txBox="1">
          <a:spLocks noChangeArrowheads="1"/>
        </xdr:cNvSpPr>
      </xdr:nvSpPr>
      <xdr:spPr bwMode="auto">
        <a:xfrm>
          <a:off x="10810875" y="340709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6" name="Text Box 41">
          <a:extLst>
            <a:ext uri="{FF2B5EF4-FFF2-40B4-BE49-F238E27FC236}">
              <a16:creationId xmlns:a16="http://schemas.microsoft.com/office/drawing/2014/main" id="{00000000-0008-0000-0000-000006C20100}"/>
            </a:ext>
          </a:extLst>
        </xdr:cNvPr>
        <xdr:cNvSpPr txBox="1">
          <a:spLocks noChangeArrowheads="1"/>
        </xdr:cNvSpPr>
      </xdr:nvSpPr>
      <xdr:spPr bwMode="auto">
        <a:xfrm>
          <a:off x="10810875" y="340709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7" name="Text Box 41">
          <a:extLst>
            <a:ext uri="{FF2B5EF4-FFF2-40B4-BE49-F238E27FC236}">
              <a16:creationId xmlns:a16="http://schemas.microsoft.com/office/drawing/2014/main" id="{00000000-0008-0000-0000-000007C20100}"/>
            </a:ext>
          </a:extLst>
        </xdr:cNvPr>
        <xdr:cNvSpPr txBox="1">
          <a:spLocks noChangeArrowheads="1"/>
        </xdr:cNvSpPr>
      </xdr:nvSpPr>
      <xdr:spPr bwMode="auto">
        <a:xfrm>
          <a:off x="10810875" y="352234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8" name="Text Box 41">
          <a:extLst>
            <a:ext uri="{FF2B5EF4-FFF2-40B4-BE49-F238E27FC236}">
              <a16:creationId xmlns:a16="http://schemas.microsoft.com/office/drawing/2014/main" id="{00000000-0008-0000-0000-000008C20100}"/>
            </a:ext>
          </a:extLst>
        </xdr:cNvPr>
        <xdr:cNvSpPr txBox="1">
          <a:spLocks noChangeArrowheads="1"/>
        </xdr:cNvSpPr>
      </xdr:nvSpPr>
      <xdr:spPr bwMode="auto">
        <a:xfrm>
          <a:off x="10810875" y="340709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742950</xdr:rowOff>
    </xdr:to>
    <xdr:sp macro="" textlink="">
      <xdr:nvSpPr>
        <xdr:cNvPr id="115209" name="Text Box 41">
          <a:extLst>
            <a:ext uri="{FF2B5EF4-FFF2-40B4-BE49-F238E27FC236}">
              <a16:creationId xmlns:a16="http://schemas.microsoft.com/office/drawing/2014/main" id="{00000000-0008-0000-0000-000009C20100}"/>
            </a:ext>
          </a:extLst>
        </xdr:cNvPr>
        <xdr:cNvSpPr txBox="1">
          <a:spLocks noChangeArrowheads="1"/>
        </xdr:cNvSpPr>
      </xdr:nvSpPr>
      <xdr:spPr bwMode="auto">
        <a:xfrm>
          <a:off x="10810875" y="35223450"/>
          <a:ext cx="104775"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762000</xdr:rowOff>
    </xdr:to>
    <xdr:sp macro="" textlink="">
      <xdr:nvSpPr>
        <xdr:cNvPr id="115210" name="Text Box 41">
          <a:extLst>
            <a:ext uri="{FF2B5EF4-FFF2-40B4-BE49-F238E27FC236}">
              <a16:creationId xmlns:a16="http://schemas.microsoft.com/office/drawing/2014/main" id="{00000000-0008-0000-0000-00000AC20100}"/>
            </a:ext>
          </a:extLst>
        </xdr:cNvPr>
        <xdr:cNvSpPr txBox="1">
          <a:spLocks noChangeArrowheads="1"/>
        </xdr:cNvSpPr>
      </xdr:nvSpPr>
      <xdr:spPr bwMode="auto">
        <a:xfrm>
          <a:off x="10810875" y="35223450"/>
          <a:ext cx="1047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1085850</xdr:rowOff>
    </xdr:to>
    <xdr:sp macro="" textlink="">
      <xdr:nvSpPr>
        <xdr:cNvPr id="115211" name="Text Box 41">
          <a:extLst>
            <a:ext uri="{FF2B5EF4-FFF2-40B4-BE49-F238E27FC236}">
              <a16:creationId xmlns:a16="http://schemas.microsoft.com/office/drawing/2014/main" id="{00000000-0008-0000-0000-00000BC20100}"/>
            </a:ext>
          </a:extLst>
        </xdr:cNvPr>
        <xdr:cNvSpPr txBox="1">
          <a:spLocks noChangeArrowheads="1"/>
        </xdr:cNvSpPr>
      </xdr:nvSpPr>
      <xdr:spPr bwMode="auto">
        <a:xfrm>
          <a:off x="10810875" y="34070925"/>
          <a:ext cx="104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228600</xdr:rowOff>
    </xdr:from>
    <xdr:to>
      <xdr:col>7</xdr:col>
      <xdr:colOff>904875</xdr:colOff>
      <xdr:row>32</xdr:row>
      <xdr:rowOff>114300</xdr:rowOff>
    </xdr:to>
    <xdr:sp macro="" textlink="">
      <xdr:nvSpPr>
        <xdr:cNvPr id="115212" name="Text Box 41">
          <a:extLst>
            <a:ext uri="{FF2B5EF4-FFF2-40B4-BE49-F238E27FC236}">
              <a16:creationId xmlns:a16="http://schemas.microsoft.com/office/drawing/2014/main" id="{00000000-0008-0000-0000-00000CC20100}"/>
            </a:ext>
          </a:extLst>
        </xdr:cNvPr>
        <xdr:cNvSpPr txBox="1">
          <a:spLocks noChangeArrowheads="1"/>
        </xdr:cNvSpPr>
      </xdr:nvSpPr>
      <xdr:spPr bwMode="auto">
        <a:xfrm>
          <a:off x="10810875" y="35204400"/>
          <a:ext cx="1047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3" name="Text Box 41">
          <a:extLst>
            <a:ext uri="{FF2B5EF4-FFF2-40B4-BE49-F238E27FC236}">
              <a16:creationId xmlns:a16="http://schemas.microsoft.com/office/drawing/2014/main" id="{00000000-0008-0000-0000-00000DC2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4" name="Text Box 41">
          <a:extLst>
            <a:ext uri="{FF2B5EF4-FFF2-40B4-BE49-F238E27FC236}">
              <a16:creationId xmlns:a16="http://schemas.microsoft.com/office/drawing/2014/main" id="{00000000-0008-0000-0000-00000EC2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5" name="Text Box 41">
          <a:extLst>
            <a:ext uri="{FF2B5EF4-FFF2-40B4-BE49-F238E27FC236}">
              <a16:creationId xmlns:a16="http://schemas.microsoft.com/office/drawing/2014/main" id="{00000000-0008-0000-0000-00000FC2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6" name="Text Box 41">
          <a:extLst>
            <a:ext uri="{FF2B5EF4-FFF2-40B4-BE49-F238E27FC236}">
              <a16:creationId xmlns:a16="http://schemas.microsoft.com/office/drawing/2014/main" id="{00000000-0008-0000-0000-000010C20100}"/>
            </a:ext>
          </a:extLst>
        </xdr:cNvPr>
        <xdr:cNvSpPr txBox="1">
          <a:spLocks noChangeArrowheads="1"/>
        </xdr:cNvSpPr>
      </xdr:nvSpPr>
      <xdr:spPr bwMode="auto">
        <a:xfrm>
          <a:off x="10810875" y="311848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17" name="Text Box 41">
          <a:extLst>
            <a:ext uri="{FF2B5EF4-FFF2-40B4-BE49-F238E27FC236}">
              <a16:creationId xmlns:a16="http://schemas.microsoft.com/office/drawing/2014/main" id="{00000000-0008-0000-0000-000011C20100}"/>
            </a:ext>
          </a:extLst>
        </xdr:cNvPr>
        <xdr:cNvSpPr txBox="1">
          <a:spLocks noChangeArrowheads="1"/>
        </xdr:cNvSpPr>
      </xdr:nvSpPr>
      <xdr:spPr bwMode="auto">
        <a:xfrm>
          <a:off x="10810875" y="34070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18" name="Text Box 41">
          <a:extLst>
            <a:ext uri="{FF2B5EF4-FFF2-40B4-BE49-F238E27FC236}">
              <a16:creationId xmlns:a16="http://schemas.microsoft.com/office/drawing/2014/main" id="{00000000-0008-0000-0000-000012C20100}"/>
            </a:ext>
          </a:extLst>
        </xdr:cNvPr>
        <xdr:cNvSpPr txBox="1">
          <a:spLocks noChangeArrowheads="1"/>
        </xdr:cNvSpPr>
      </xdr:nvSpPr>
      <xdr:spPr bwMode="auto">
        <a:xfrm>
          <a:off x="10810875" y="34070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19" name="Text Box 41">
          <a:extLst>
            <a:ext uri="{FF2B5EF4-FFF2-40B4-BE49-F238E27FC236}">
              <a16:creationId xmlns:a16="http://schemas.microsoft.com/office/drawing/2014/main" id="{00000000-0008-0000-0000-000013C20100}"/>
            </a:ext>
          </a:extLst>
        </xdr:cNvPr>
        <xdr:cNvSpPr txBox="1">
          <a:spLocks noChangeArrowheads="1"/>
        </xdr:cNvSpPr>
      </xdr:nvSpPr>
      <xdr:spPr bwMode="auto">
        <a:xfrm>
          <a:off x="10810875" y="34070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20" name="Text Box 41">
          <a:extLst>
            <a:ext uri="{FF2B5EF4-FFF2-40B4-BE49-F238E27FC236}">
              <a16:creationId xmlns:a16="http://schemas.microsoft.com/office/drawing/2014/main" id="{00000000-0008-0000-0000-000014C20100}"/>
            </a:ext>
          </a:extLst>
        </xdr:cNvPr>
        <xdr:cNvSpPr txBox="1">
          <a:spLocks noChangeArrowheads="1"/>
        </xdr:cNvSpPr>
      </xdr:nvSpPr>
      <xdr:spPr bwMode="auto">
        <a:xfrm>
          <a:off x="10810875" y="34070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1" name="Text Box 41">
          <a:extLst>
            <a:ext uri="{FF2B5EF4-FFF2-40B4-BE49-F238E27FC236}">
              <a16:creationId xmlns:a16="http://schemas.microsoft.com/office/drawing/2014/main" id="{00000000-0008-0000-0000-000015C20100}"/>
            </a:ext>
          </a:extLst>
        </xdr:cNvPr>
        <xdr:cNvSpPr txBox="1">
          <a:spLocks noChangeArrowheads="1"/>
        </xdr:cNvSpPr>
      </xdr:nvSpPr>
      <xdr:spPr bwMode="auto">
        <a:xfrm>
          <a:off x="10810875" y="35223450"/>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2" name="Text Box 41">
          <a:extLst>
            <a:ext uri="{FF2B5EF4-FFF2-40B4-BE49-F238E27FC236}">
              <a16:creationId xmlns:a16="http://schemas.microsoft.com/office/drawing/2014/main" id="{00000000-0008-0000-0000-000016C20100}"/>
            </a:ext>
          </a:extLst>
        </xdr:cNvPr>
        <xdr:cNvSpPr txBox="1">
          <a:spLocks noChangeArrowheads="1"/>
        </xdr:cNvSpPr>
      </xdr:nvSpPr>
      <xdr:spPr bwMode="auto">
        <a:xfrm>
          <a:off x="10810875" y="35223450"/>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3" name="Text Box 41">
          <a:extLst>
            <a:ext uri="{FF2B5EF4-FFF2-40B4-BE49-F238E27FC236}">
              <a16:creationId xmlns:a16="http://schemas.microsoft.com/office/drawing/2014/main" id="{00000000-0008-0000-0000-000017C20100}"/>
            </a:ext>
          </a:extLst>
        </xdr:cNvPr>
        <xdr:cNvSpPr txBox="1">
          <a:spLocks noChangeArrowheads="1"/>
        </xdr:cNvSpPr>
      </xdr:nvSpPr>
      <xdr:spPr bwMode="auto">
        <a:xfrm>
          <a:off x="10810875" y="35223450"/>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4" name="Text Box 41">
          <a:extLst>
            <a:ext uri="{FF2B5EF4-FFF2-40B4-BE49-F238E27FC236}">
              <a16:creationId xmlns:a16="http://schemas.microsoft.com/office/drawing/2014/main" id="{00000000-0008-0000-0000-000018C20100}"/>
            </a:ext>
          </a:extLst>
        </xdr:cNvPr>
        <xdr:cNvSpPr txBox="1">
          <a:spLocks noChangeArrowheads="1"/>
        </xdr:cNvSpPr>
      </xdr:nvSpPr>
      <xdr:spPr bwMode="auto">
        <a:xfrm>
          <a:off x="10810875" y="35223450"/>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5" name="Text Box 41">
          <a:extLst>
            <a:ext uri="{FF2B5EF4-FFF2-40B4-BE49-F238E27FC236}">
              <a16:creationId xmlns:a16="http://schemas.microsoft.com/office/drawing/2014/main" id="{00000000-0008-0000-0000-000019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6" name="Text Box 41">
          <a:extLst>
            <a:ext uri="{FF2B5EF4-FFF2-40B4-BE49-F238E27FC236}">
              <a16:creationId xmlns:a16="http://schemas.microsoft.com/office/drawing/2014/main" id="{00000000-0008-0000-0000-00001A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7" name="Text Box 41">
          <a:extLst>
            <a:ext uri="{FF2B5EF4-FFF2-40B4-BE49-F238E27FC236}">
              <a16:creationId xmlns:a16="http://schemas.microsoft.com/office/drawing/2014/main" id="{00000000-0008-0000-0000-00001B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8" name="Text Box 41">
          <a:extLst>
            <a:ext uri="{FF2B5EF4-FFF2-40B4-BE49-F238E27FC236}">
              <a16:creationId xmlns:a16="http://schemas.microsoft.com/office/drawing/2014/main" id="{00000000-0008-0000-0000-00001C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9" name="Text Box 41">
          <a:extLst>
            <a:ext uri="{FF2B5EF4-FFF2-40B4-BE49-F238E27FC236}">
              <a16:creationId xmlns:a16="http://schemas.microsoft.com/office/drawing/2014/main" id="{00000000-0008-0000-0000-00001D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0" name="Text Box 41">
          <a:extLst>
            <a:ext uri="{FF2B5EF4-FFF2-40B4-BE49-F238E27FC236}">
              <a16:creationId xmlns:a16="http://schemas.microsoft.com/office/drawing/2014/main" id="{00000000-0008-0000-0000-00001E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1" name="Text Box 41">
          <a:extLst>
            <a:ext uri="{FF2B5EF4-FFF2-40B4-BE49-F238E27FC236}">
              <a16:creationId xmlns:a16="http://schemas.microsoft.com/office/drawing/2014/main" id="{00000000-0008-0000-0000-00001F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2" name="Text Box 41">
          <a:extLst>
            <a:ext uri="{FF2B5EF4-FFF2-40B4-BE49-F238E27FC236}">
              <a16:creationId xmlns:a16="http://schemas.microsoft.com/office/drawing/2014/main" id="{00000000-0008-0000-0000-000020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3" name="Text Box 41">
          <a:extLst>
            <a:ext uri="{FF2B5EF4-FFF2-40B4-BE49-F238E27FC236}">
              <a16:creationId xmlns:a16="http://schemas.microsoft.com/office/drawing/2014/main" id="{00000000-0008-0000-0000-000021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4" name="Text Box 41">
          <a:extLst>
            <a:ext uri="{FF2B5EF4-FFF2-40B4-BE49-F238E27FC236}">
              <a16:creationId xmlns:a16="http://schemas.microsoft.com/office/drawing/2014/main" id="{00000000-0008-0000-0000-000022C20100}"/>
            </a:ext>
          </a:extLst>
        </xdr:cNvPr>
        <xdr:cNvSpPr txBox="1">
          <a:spLocks noChangeArrowheads="1"/>
        </xdr:cNvSpPr>
      </xdr:nvSpPr>
      <xdr:spPr bwMode="auto">
        <a:xfrm>
          <a:off x="10810875" y="35223450"/>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5" name="Text Box 41">
          <a:extLst>
            <a:ext uri="{FF2B5EF4-FFF2-40B4-BE49-F238E27FC236}">
              <a16:creationId xmlns:a16="http://schemas.microsoft.com/office/drawing/2014/main" id="{00000000-0008-0000-0000-000023C20100}"/>
            </a:ext>
          </a:extLst>
        </xdr:cNvPr>
        <xdr:cNvSpPr txBox="1">
          <a:spLocks noChangeArrowheads="1"/>
        </xdr:cNvSpPr>
      </xdr:nvSpPr>
      <xdr:spPr bwMode="auto">
        <a:xfrm>
          <a:off x="10810875" y="35223450"/>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6" name="Text Box 41">
          <a:extLst>
            <a:ext uri="{FF2B5EF4-FFF2-40B4-BE49-F238E27FC236}">
              <a16:creationId xmlns:a16="http://schemas.microsoft.com/office/drawing/2014/main" id="{00000000-0008-0000-0000-000024C20100}"/>
            </a:ext>
          </a:extLst>
        </xdr:cNvPr>
        <xdr:cNvSpPr txBox="1">
          <a:spLocks noChangeArrowheads="1"/>
        </xdr:cNvSpPr>
      </xdr:nvSpPr>
      <xdr:spPr bwMode="auto">
        <a:xfrm>
          <a:off x="10810875" y="35223450"/>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7" name="Text Box 41">
          <a:extLst>
            <a:ext uri="{FF2B5EF4-FFF2-40B4-BE49-F238E27FC236}">
              <a16:creationId xmlns:a16="http://schemas.microsoft.com/office/drawing/2014/main" id="{00000000-0008-0000-0000-000025C20100}"/>
            </a:ext>
          </a:extLst>
        </xdr:cNvPr>
        <xdr:cNvSpPr txBox="1">
          <a:spLocks noChangeArrowheads="1"/>
        </xdr:cNvSpPr>
      </xdr:nvSpPr>
      <xdr:spPr bwMode="auto">
        <a:xfrm>
          <a:off x="10810875" y="35223450"/>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8" name="Text Box 41">
          <a:extLst>
            <a:ext uri="{FF2B5EF4-FFF2-40B4-BE49-F238E27FC236}">
              <a16:creationId xmlns:a16="http://schemas.microsoft.com/office/drawing/2014/main" id="{00000000-0008-0000-0000-000026C20100}"/>
            </a:ext>
          </a:extLst>
        </xdr:cNvPr>
        <xdr:cNvSpPr txBox="1">
          <a:spLocks noChangeArrowheads="1"/>
        </xdr:cNvSpPr>
      </xdr:nvSpPr>
      <xdr:spPr bwMode="auto">
        <a:xfrm>
          <a:off x="10810875" y="35223450"/>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32</xdr:row>
      <xdr:rowOff>238125</xdr:rowOff>
    </xdr:from>
    <xdr:to>
      <xdr:col>7</xdr:col>
      <xdr:colOff>933450</xdr:colOff>
      <xdr:row>32</xdr:row>
      <xdr:rowOff>466725</xdr:rowOff>
    </xdr:to>
    <xdr:sp macro="" textlink="">
      <xdr:nvSpPr>
        <xdr:cNvPr id="115239" name="Text Box 41">
          <a:extLst>
            <a:ext uri="{FF2B5EF4-FFF2-40B4-BE49-F238E27FC236}">
              <a16:creationId xmlns:a16="http://schemas.microsoft.com/office/drawing/2014/main" id="{00000000-0008-0000-0000-000027C20100}"/>
            </a:ext>
          </a:extLst>
        </xdr:cNvPr>
        <xdr:cNvSpPr txBox="1">
          <a:spLocks noChangeArrowheads="1"/>
        </xdr:cNvSpPr>
      </xdr:nvSpPr>
      <xdr:spPr bwMode="auto">
        <a:xfrm>
          <a:off x="10839450" y="366522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0" name="Text Box 41">
          <a:extLst>
            <a:ext uri="{FF2B5EF4-FFF2-40B4-BE49-F238E27FC236}">
              <a16:creationId xmlns:a16="http://schemas.microsoft.com/office/drawing/2014/main" id="{00000000-0008-0000-0000-000028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1" name="Text Box 41">
          <a:extLst>
            <a:ext uri="{FF2B5EF4-FFF2-40B4-BE49-F238E27FC236}">
              <a16:creationId xmlns:a16="http://schemas.microsoft.com/office/drawing/2014/main" id="{00000000-0008-0000-0000-000029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2" name="Text Box 41">
          <a:extLst>
            <a:ext uri="{FF2B5EF4-FFF2-40B4-BE49-F238E27FC236}">
              <a16:creationId xmlns:a16="http://schemas.microsoft.com/office/drawing/2014/main" id="{00000000-0008-0000-0000-00002AC20100}"/>
            </a:ext>
          </a:extLst>
        </xdr:cNvPr>
        <xdr:cNvSpPr txBox="1">
          <a:spLocks noChangeArrowheads="1"/>
        </xdr:cNvSpPr>
      </xdr:nvSpPr>
      <xdr:spPr bwMode="auto">
        <a:xfrm>
          <a:off x="10810875" y="366522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3" name="Text Box 41">
          <a:extLst>
            <a:ext uri="{FF2B5EF4-FFF2-40B4-BE49-F238E27FC236}">
              <a16:creationId xmlns:a16="http://schemas.microsoft.com/office/drawing/2014/main" id="{00000000-0008-0000-0000-00002BC20100}"/>
            </a:ext>
          </a:extLst>
        </xdr:cNvPr>
        <xdr:cNvSpPr txBox="1">
          <a:spLocks noChangeArrowheads="1"/>
        </xdr:cNvSpPr>
      </xdr:nvSpPr>
      <xdr:spPr bwMode="auto">
        <a:xfrm>
          <a:off x="10810875" y="366522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4" name="Text Box 41">
          <a:extLst>
            <a:ext uri="{FF2B5EF4-FFF2-40B4-BE49-F238E27FC236}">
              <a16:creationId xmlns:a16="http://schemas.microsoft.com/office/drawing/2014/main" id="{00000000-0008-0000-0000-00002C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5" name="Text Box 41">
          <a:extLst>
            <a:ext uri="{FF2B5EF4-FFF2-40B4-BE49-F238E27FC236}">
              <a16:creationId xmlns:a16="http://schemas.microsoft.com/office/drawing/2014/main" id="{00000000-0008-0000-0000-00002D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6" name="Text Box 41">
          <a:extLst>
            <a:ext uri="{FF2B5EF4-FFF2-40B4-BE49-F238E27FC236}">
              <a16:creationId xmlns:a16="http://schemas.microsoft.com/office/drawing/2014/main" id="{00000000-0008-0000-0000-00002EC20100}"/>
            </a:ext>
          </a:extLst>
        </xdr:cNvPr>
        <xdr:cNvSpPr txBox="1">
          <a:spLocks noChangeArrowheads="1"/>
        </xdr:cNvSpPr>
      </xdr:nvSpPr>
      <xdr:spPr bwMode="auto">
        <a:xfrm>
          <a:off x="10810875" y="366522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7" name="Text Box 41">
          <a:extLst>
            <a:ext uri="{FF2B5EF4-FFF2-40B4-BE49-F238E27FC236}">
              <a16:creationId xmlns:a16="http://schemas.microsoft.com/office/drawing/2014/main" id="{00000000-0008-0000-0000-00002F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48" name="Text Box 41">
          <a:extLst>
            <a:ext uri="{FF2B5EF4-FFF2-40B4-BE49-F238E27FC236}">
              <a16:creationId xmlns:a16="http://schemas.microsoft.com/office/drawing/2014/main" id="{00000000-0008-0000-0000-000030C20100}"/>
            </a:ext>
          </a:extLst>
        </xdr:cNvPr>
        <xdr:cNvSpPr txBox="1">
          <a:spLocks noChangeArrowheads="1"/>
        </xdr:cNvSpPr>
      </xdr:nvSpPr>
      <xdr:spPr bwMode="auto">
        <a:xfrm>
          <a:off x="10810875" y="366522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49" name="Text Box 41">
          <a:extLst>
            <a:ext uri="{FF2B5EF4-FFF2-40B4-BE49-F238E27FC236}">
              <a16:creationId xmlns:a16="http://schemas.microsoft.com/office/drawing/2014/main" id="{00000000-0008-0000-0000-000031C20100}"/>
            </a:ext>
          </a:extLst>
        </xdr:cNvPr>
        <xdr:cNvSpPr txBox="1">
          <a:spLocks noChangeArrowheads="1"/>
        </xdr:cNvSpPr>
      </xdr:nvSpPr>
      <xdr:spPr bwMode="auto">
        <a:xfrm>
          <a:off x="10810875" y="366522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0" name="Text Box 41">
          <a:extLst>
            <a:ext uri="{FF2B5EF4-FFF2-40B4-BE49-F238E27FC236}">
              <a16:creationId xmlns:a16="http://schemas.microsoft.com/office/drawing/2014/main" id="{00000000-0008-0000-0000-000032C20100}"/>
            </a:ext>
          </a:extLst>
        </xdr:cNvPr>
        <xdr:cNvSpPr txBox="1">
          <a:spLocks noChangeArrowheads="1"/>
        </xdr:cNvSpPr>
      </xdr:nvSpPr>
      <xdr:spPr bwMode="auto">
        <a:xfrm>
          <a:off x="10810875" y="366522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1" name="Text Box 41">
          <a:extLst>
            <a:ext uri="{FF2B5EF4-FFF2-40B4-BE49-F238E27FC236}">
              <a16:creationId xmlns:a16="http://schemas.microsoft.com/office/drawing/2014/main" id="{00000000-0008-0000-0000-000033C20100}"/>
            </a:ext>
          </a:extLst>
        </xdr:cNvPr>
        <xdr:cNvSpPr txBox="1">
          <a:spLocks noChangeArrowheads="1"/>
        </xdr:cNvSpPr>
      </xdr:nvSpPr>
      <xdr:spPr bwMode="auto">
        <a:xfrm>
          <a:off x="10810875" y="366522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2" name="Text Box 41">
          <a:extLst>
            <a:ext uri="{FF2B5EF4-FFF2-40B4-BE49-F238E27FC236}">
              <a16:creationId xmlns:a16="http://schemas.microsoft.com/office/drawing/2014/main" id="{00000000-0008-0000-0000-000034C20100}"/>
            </a:ext>
          </a:extLst>
        </xdr:cNvPr>
        <xdr:cNvSpPr txBox="1">
          <a:spLocks noChangeArrowheads="1"/>
        </xdr:cNvSpPr>
      </xdr:nvSpPr>
      <xdr:spPr bwMode="auto">
        <a:xfrm>
          <a:off x="10810875" y="366522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32</xdr:row>
      <xdr:rowOff>238125</xdr:rowOff>
    </xdr:from>
    <xdr:to>
      <xdr:col>7</xdr:col>
      <xdr:colOff>933450</xdr:colOff>
      <xdr:row>32</xdr:row>
      <xdr:rowOff>323850</xdr:rowOff>
    </xdr:to>
    <xdr:sp macro="" textlink="">
      <xdr:nvSpPr>
        <xdr:cNvPr id="115253" name="Text Box 41">
          <a:extLst>
            <a:ext uri="{FF2B5EF4-FFF2-40B4-BE49-F238E27FC236}">
              <a16:creationId xmlns:a16="http://schemas.microsoft.com/office/drawing/2014/main" id="{00000000-0008-0000-0000-000035C20100}"/>
            </a:ext>
          </a:extLst>
        </xdr:cNvPr>
        <xdr:cNvSpPr txBox="1">
          <a:spLocks noChangeArrowheads="1"/>
        </xdr:cNvSpPr>
      </xdr:nvSpPr>
      <xdr:spPr bwMode="auto">
        <a:xfrm>
          <a:off x="10839450"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4" name="Text Box 41">
          <a:extLst>
            <a:ext uri="{FF2B5EF4-FFF2-40B4-BE49-F238E27FC236}">
              <a16:creationId xmlns:a16="http://schemas.microsoft.com/office/drawing/2014/main" id="{00000000-0008-0000-0000-000036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5" name="Text Box 41">
          <a:extLst>
            <a:ext uri="{FF2B5EF4-FFF2-40B4-BE49-F238E27FC236}">
              <a16:creationId xmlns:a16="http://schemas.microsoft.com/office/drawing/2014/main" id="{00000000-0008-0000-0000-000037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56" name="Text Box 41">
          <a:extLst>
            <a:ext uri="{FF2B5EF4-FFF2-40B4-BE49-F238E27FC236}">
              <a16:creationId xmlns:a16="http://schemas.microsoft.com/office/drawing/2014/main" id="{00000000-0008-0000-0000-000038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57" name="Text Box 41">
          <a:extLst>
            <a:ext uri="{FF2B5EF4-FFF2-40B4-BE49-F238E27FC236}">
              <a16:creationId xmlns:a16="http://schemas.microsoft.com/office/drawing/2014/main" id="{00000000-0008-0000-0000-000039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8" name="Text Box 41">
          <a:extLst>
            <a:ext uri="{FF2B5EF4-FFF2-40B4-BE49-F238E27FC236}">
              <a16:creationId xmlns:a16="http://schemas.microsoft.com/office/drawing/2014/main" id="{00000000-0008-0000-0000-00003A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9" name="Text Box 41">
          <a:extLst>
            <a:ext uri="{FF2B5EF4-FFF2-40B4-BE49-F238E27FC236}">
              <a16:creationId xmlns:a16="http://schemas.microsoft.com/office/drawing/2014/main" id="{00000000-0008-0000-0000-00003B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0" name="Text Box 41">
          <a:extLst>
            <a:ext uri="{FF2B5EF4-FFF2-40B4-BE49-F238E27FC236}">
              <a16:creationId xmlns:a16="http://schemas.microsoft.com/office/drawing/2014/main" id="{00000000-0008-0000-0000-00003C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61" name="Text Box 41">
          <a:extLst>
            <a:ext uri="{FF2B5EF4-FFF2-40B4-BE49-F238E27FC236}">
              <a16:creationId xmlns:a16="http://schemas.microsoft.com/office/drawing/2014/main" id="{00000000-0008-0000-0000-00003DC20100}"/>
            </a:ext>
          </a:extLst>
        </xdr:cNvPr>
        <xdr:cNvSpPr txBox="1">
          <a:spLocks noChangeArrowheads="1"/>
        </xdr:cNvSpPr>
      </xdr:nvSpPr>
      <xdr:spPr bwMode="auto">
        <a:xfrm>
          <a:off x="10810875" y="352139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2" name="Text Box 41">
          <a:extLst>
            <a:ext uri="{FF2B5EF4-FFF2-40B4-BE49-F238E27FC236}">
              <a16:creationId xmlns:a16="http://schemas.microsoft.com/office/drawing/2014/main" id="{00000000-0008-0000-0000-00003E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3" name="Text Box 41">
          <a:extLst>
            <a:ext uri="{FF2B5EF4-FFF2-40B4-BE49-F238E27FC236}">
              <a16:creationId xmlns:a16="http://schemas.microsoft.com/office/drawing/2014/main" id="{00000000-0008-0000-0000-00003F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4" name="Text Box 41">
          <a:extLst>
            <a:ext uri="{FF2B5EF4-FFF2-40B4-BE49-F238E27FC236}">
              <a16:creationId xmlns:a16="http://schemas.microsoft.com/office/drawing/2014/main" id="{00000000-0008-0000-0000-000040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5" name="Text Box 41">
          <a:extLst>
            <a:ext uri="{FF2B5EF4-FFF2-40B4-BE49-F238E27FC236}">
              <a16:creationId xmlns:a16="http://schemas.microsoft.com/office/drawing/2014/main" id="{00000000-0008-0000-0000-000041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6" name="Text Box 41">
          <a:extLst>
            <a:ext uri="{FF2B5EF4-FFF2-40B4-BE49-F238E27FC236}">
              <a16:creationId xmlns:a16="http://schemas.microsoft.com/office/drawing/2014/main" id="{00000000-0008-0000-0000-000042C20100}"/>
            </a:ext>
          </a:extLst>
        </xdr:cNvPr>
        <xdr:cNvSpPr txBox="1">
          <a:spLocks noChangeArrowheads="1"/>
        </xdr:cNvSpPr>
      </xdr:nvSpPr>
      <xdr:spPr bwMode="auto">
        <a:xfrm>
          <a:off x="10810875" y="366522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267" name="Text Box 41">
          <a:extLst>
            <a:ext uri="{FF2B5EF4-FFF2-40B4-BE49-F238E27FC236}">
              <a16:creationId xmlns:a16="http://schemas.microsoft.com/office/drawing/2014/main" id="{00000000-0008-0000-0000-000043C20100}"/>
            </a:ext>
          </a:extLst>
        </xdr:cNvPr>
        <xdr:cNvSpPr txBox="1">
          <a:spLocks noChangeArrowheads="1"/>
        </xdr:cNvSpPr>
      </xdr:nvSpPr>
      <xdr:spPr bwMode="auto">
        <a:xfrm>
          <a:off x="10839450"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68" name="Text Box 41">
          <a:extLst>
            <a:ext uri="{FF2B5EF4-FFF2-40B4-BE49-F238E27FC236}">
              <a16:creationId xmlns:a16="http://schemas.microsoft.com/office/drawing/2014/main" id="{00000000-0008-0000-0000-000044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69" name="Text Box 41">
          <a:extLst>
            <a:ext uri="{FF2B5EF4-FFF2-40B4-BE49-F238E27FC236}">
              <a16:creationId xmlns:a16="http://schemas.microsoft.com/office/drawing/2014/main" id="{00000000-0008-0000-0000-000045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0" name="Text Box 41">
          <a:extLst>
            <a:ext uri="{FF2B5EF4-FFF2-40B4-BE49-F238E27FC236}">
              <a16:creationId xmlns:a16="http://schemas.microsoft.com/office/drawing/2014/main" id="{00000000-0008-0000-0000-000046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1" name="Text Box 41">
          <a:extLst>
            <a:ext uri="{FF2B5EF4-FFF2-40B4-BE49-F238E27FC236}">
              <a16:creationId xmlns:a16="http://schemas.microsoft.com/office/drawing/2014/main" id="{00000000-0008-0000-0000-000047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2" name="Text Box 41">
          <a:extLst>
            <a:ext uri="{FF2B5EF4-FFF2-40B4-BE49-F238E27FC236}">
              <a16:creationId xmlns:a16="http://schemas.microsoft.com/office/drawing/2014/main" id="{00000000-0008-0000-0000-000048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3" name="Text Box 41">
          <a:extLst>
            <a:ext uri="{FF2B5EF4-FFF2-40B4-BE49-F238E27FC236}">
              <a16:creationId xmlns:a16="http://schemas.microsoft.com/office/drawing/2014/main" id="{00000000-0008-0000-0000-000049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4" name="Text Box 41">
          <a:extLst>
            <a:ext uri="{FF2B5EF4-FFF2-40B4-BE49-F238E27FC236}">
              <a16:creationId xmlns:a16="http://schemas.microsoft.com/office/drawing/2014/main" id="{00000000-0008-0000-0000-00004A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5" name="Text Box 41">
          <a:extLst>
            <a:ext uri="{FF2B5EF4-FFF2-40B4-BE49-F238E27FC236}">
              <a16:creationId xmlns:a16="http://schemas.microsoft.com/office/drawing/2014/main" id="{00000000-0008-0000-0000-00004B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76" name="Text Box 41">
          <a:extLst>
            <a:ext uri="{FF2B5EF4-FFF2-40B4-BE49-F238E27FC236}">
              <a16:creationId xmlns:a16="http://schemas.microsoft.com/office/drawing/2014/main" id="{00000000-0008-0000-0000-00004C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77" name="Text Box 41">
          <a:extLst>
            <a:ext uri="{FF2B5EF4-FFF2-40B4-BE49-F238E27FC236}">
              <a16:creationId xmlns:a16="http://schemas.microsoft.com/office/drawing/2014/main" id="{00000000-0008-0000-0000-00004D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78" name="Text Box 41">
          <a:extLst>
            <a:ext uri="{FF2B5EF4-FFF2-40B4-BE49-F238E27FC236}">
              <a16:creationId xmlns:a16="http://schemas.microsoft.com/office/drawing/2014/main" id="{00000000-0008-0000-0000-00004E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79" name="Text Box 41">
          <a:extLst>
            <a:ext uri="{FF2B5EF4-FFF2-40B4-BE49-F238E27FC236}">
              <a16:creationId xmlns:a16="http://schemas.microsoft.com/office/drawing/2014/main" id="{00000000-0008-0000-0000-00004F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80" name="Text Box 41">
          <a:extLst>
            <a:ext uri="{FF2B5EF4-FFF2-40B4-BE49-F238E27FC236}">
              <a16:creationId xmlns:a16="http://schemas.microsoft.com/office/drawing/2014/main" id="{00000000-0008-0000-0000-000050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1" name="Text Box 41">
          <a:extLst>
            <a:ext uri="{FF2B5EF4-FFF2-40B4-BE49-F238E27FC236}">
              <a16:creationId xmlns:a16="http://schemas.microsoft.com/office/drawing/2014/main" id="{00000000-0008-0000-0000-000051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2" name="Text Box 41">
          <a:extLst>
            <a:ext uri="{FF2B5EF4-FFF2-40B4-BE49-F238E27FC236}">
              <a16:creationId xmlns:a16="http://schemas.microsoft.com/office/drawing/2014/main" id="{00000000-0008-0000-0000-000052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83" name="Text Box 41">
          <a:extLst>
            <a:ext uri="{FF2B5EF4-FFF2-40B4-BE49-F238E27FC236}">
              <a16:creationId xmlns:a16="http://schemas.microsoft.com/office/drawing/2014/main" id="{00000000-0008-0000-0000-000053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4" name="Text Box 41">
          <a:extLst>
            <a:ext uri="{FF2B5EF4-FFF2-40B4-BE49-F238E27FC236}">
              <a16:creationId xmlns:a16="http://schemas.microsoft.com/office/drawing/2014/main" id="{00000000-0008-0000-0000-000054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285" name="Text Box 41">
          <a:extLst>
            <a:ext uri="{FF2B5EF4-FFF2-40B4-BE49-F238E27FC236}">
              <a16:creationId xmlns:a16="http://schemas.microsoft.com/office/drawing/2014/main" id="{00000000-0008-0000-0000-000055C20100}"/>
            </a:ext>
          </a:extLst>
        </xdr:cNvPr>
        <xdr:cNvSpPr txBox="1">
          <a:spLocks noChangeArrowheads="1"/>
        </xdr:cNvSpPr>
      </xdr:nvSpPr>
      <xdr:spPr bwMode="auto">
        <a:xfrm>
          <a:off x="10839450"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86" name="Text Box 41">
          <a:extLst>
            <a:ext uri="{FF2B5EF4-FFF2-40B4-BE49-F238E27FC236}">
              <a16:creationId xmlns:a16="http://schemas.microsoft.com/office/drawing/2014/main" id="{00000000-0008-0000-0000-000056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87" name="Text Box 41">
          <a:extLst>
            <a:ext uri="{FF2B5EF4-FFF2-40B4-BE49-F238E27FC236}">
              <a16:creationId xmlns:a16="http://schemas.microsoft.com/office/drawing/2014/main" id="{00000000-0008-0000-0000-000057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88" name="Text Box 41">
          <a:extLst>
            <a:ext uri="{FF2B5EF4-FFF2-40B4-BE49-F238E27FC236}">
              <a16:creationId xmlns:a16="http://schemas.microsoft.com/office/drawing/2014/main" id="{00000000-0008-0000-0000-000058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89" name="Text Box 41">
          <a:extLst>
            <a:ext uri="{FF2B5EF4-FFF2-40B4-BE49-F238E27FC236}">
              <a16:creationId xmlns:a16="http://schemas.microsoft.com/office/drawing/2014/main" id="{00000000-0008-0000-0000-000059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0" name="Text Box 41">
          <a:extLst>
            <a:ext uri="{FF2B5EF4-FFF2-40B4-BE49-F238E27FC236}">
              <a16:creationId xmlns:a16="http://schemas.microsoft.com/office/drawing/2014/main" id="{00000000-0008-0000-0000-00005A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1" name="Text Box 41">
          <a:extLst>
            <a:ext uri="{FF2B5EF4-FFF2-40B4-BE49-F238E27FC236}">
              <a16:creationId xmlns:a16="http://schemas.microsoft.com/office/drawing/2014/main" id="{00000000-0008-0000-0000-00005B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92" name="Text Box 41">
          <a:extLst>
            <a:ext uri="{FF2B5EF4-FFF2-40B4-BE49-F238E27FC236}">
              <a16:creationId xmlns:a16="http://schemas.microsoft.com/office/drawing/2014/main" id="{00000000-0008-0000-0000-00005C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3" name="Text Box 41">
          <a:extLst>
            <a:ext uri="{FF2B5EF4-FFF2-40B4-BE49-F238E27FC236}">
              <a16:creationId xmlns:a16="http://schemas.microsoft.com/office/drawing/2014/main" id="{00000000-0008-0000-0000-00005DC20100}"/>
            </a:ext>
          </a:extLst>
        </xdr:cNvPr>
        <xdr:cNvSpPr txBox="1">
          <a:spLocks noChangeArrowheads="1"/>
        </xdr:cNvSpPr>
      </xdr:nvSpPr>
      <xdr:spPr bwMode="auto">
        <a:xfrm>
          <a:off x="10810875" y="366522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94" name="Text Box 41">
          <a:extLst>
            <a:ext uri="{FF2B5EF4-FFF2-40B4-BE49-F238E27FC236}">
              <a16:creationId xmlns:a16="http://schemas.microsoft.com/office/drawing/2014/main" id="{00000000-0008-0000-0000-00005E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95" name="Text Box 41">
          <a:extLst>
            <a:ext uri="{FF2B5EF4-FFF2-40B4-BE49-F238E27FC236}">
              <a16:creationId xmlns:a16="http://schemas.microsoft.com/office/drawing/2014/main" id="{00000000-0008-0000-0000-00005F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96" name="Text Box 41">
          <a:extLst>
            <a:ext uri="{FF2B5EF4-FFF2-40B4-BE49-F238E27FC236}">
              <a16:creationId xmlns:a16="http://schemas.microsoft.com/office/drawing/2014/main" id="{00000000-0008-0000-0000-000060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97" name="Text Box 41">
          <a:extLst>
            <a:ext uri="{FF2B5EF4-FFF2-40B4-BE49-F238E27FC236}">
              <a16:creationId xmlns:a16="http://schemas.microsoft.com/office/drawing/2014/main" id="{00000000-0008-0000-0000-000061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98" name="Text Box 41">
          <a:extLst>
            <a:ext uri="{FF2B5EF4-FFF2-40B4-BE49-F238E27FC236}">
              <a16:creationId xmlns:a16="http://schemas.microsoft.com/office/drawing/2014/main" id="{00000000-0008-0000-0000-000062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99" name="Text Box 41">
          <a:extLst>
            <a:ext uri="{FF2B5EF4-FFF2-40B4-BE49-F238E27FC236}">
              <a16:creationId xmlns:a16="http://schemas.microsoft.com/office/drawing/2014/main" id="{00000000-0008-0000-0000-000063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0" name="Text Box 41">
          <a:extLst>
            <a:ext uri="{FF2B5EF4-FFF2-40B4-BE49-F238E27FC236}">
              <a16:creationId xmlns:a16="http://schemas.microsoft.com/office/drawing/2014/main" id="{00000000-0008-0000-0000-000064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301" name="Text Box 41">
          <a:extLst>
            <a:ext uri="{FF2B5EF4-FFF2-40B4-BE49-F238E27FC236}">
              <a16:creationId xmlns:a16="http://schemas.microsoft.com/office/drawing/2014/main" id="{00000000-0008-0000-0000-000065C20100}"/>
            </a:ext>
          </a:extLst>
        </xdr:cNvPr>
        <xdr:cNvSpPr txBox="1">
          <a:spLocks noChangeArrowheads="1"/>
        </xdr:cNvSpPr>
      </xdr:nvSpPr>
      <xdr:spPr bwMode="auto">
        <a:xfrm>
          <a:off x="10810875" y="38242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2" name="Text Box 41">
          <a:extLst>
            <a:ext uri="{FF2B5EF4-FFF2-40B4-BE49-F238E27FC236}">
              <a16:creationId xmlns:a16="http://schemas.microsoft.com/office/drawing/2014/main" id="{00000000-0008-0000-0000-000066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303" name="Text Box 41">
          <a:extLst>
            <a:ext uri="{FF2B5EF4-FFF2-40B4-BE49-F238E27FC236}">
              <a16:creationId xmlns:a16="http://schemas.microsoft.com/office/drawing/2014/main" id="{00000000-0008-0000-0000-000067C20100}"/>
            </a:ext>
          </a:extLst>
        </xdr:cNvPr>
        <xdr:cNvSpPr txBox="1">
          <a:spLocks noChangeArrowheads="1"/>
        </xdr:cNvSpPr>
      </xdr:nvSpPr>
      <xdr:spPr bwMode="auto">
        <a:xfrm>
          <a:off x="10839450"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4" name="Text Box 41">
          <a:extLst>
            <a:ext uri="{FF2B5EF4-FFF2-40B4-BE49-F238E27FC236}">
              <a16:creationId xmlns:a16="http://schemas.microsoft.com/office/drawing/2014/main" id="{00000000-0008-0000-0000-000068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5" name="Text Box 41">
          <a:extLst>
            <a:ext uri="{FF2B5EF4-FFF2-40B4-BE49-F238E27FC236}">
              <a16:creationId xmlns:a16="http://schemas.microsoft.com/office/drawing/2014/main" id="{00000000-0008-0000-0000-000069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6" name="Text Box 41">
          <a:extLst>
            <a:ext uri="{FF2B5EF4-FFF2-40B4-BE49-F238E27FC236}">
              <a16:creationId xmlns:a16="http://schemas.microsoft.com/office/drawing/2014/main" id="{00000000-0008-0000-0000-00006AC20100}"/>
            </a:ext>
          </a:extLst>
        </xdr:cNvPr>
        <xdr:cNvSpPr txBox="1">
          <a:spLocks noChangeArrowheads="1"/>
        </xdr:cNvSpPr>
      </xdr:nvSpPr>
      <xdr:spPr bwMode="auto">
        <a:xfrm>
          <a:off x="10810875" y="379952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7" name="Text Box 41">
          <a:extLst>
            <a:ext uri="{FF2B5EF4-FFF2-40B4-BE49-F238E27FC236}">
              <a16:creationId xmlns:a16="http://schemas.microsoft.com/office/drawing/2014/main" id="{00000000-0008-0000-0000-00006B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8" name="Text Box 41">
          <a:extLst>
            <a:ext uri="{FF2B5EF4-FFF2-40B4-BE49-F238E27FC236}">
              <a16:creationId xmlns:a16="http://schemas.microsoft.com/office/drawing/2014/main" id="{00000000-0008-0000-0000-00006C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9" name="Text Box 41">
          <a:extLst>
            <a:ext uri="{FF2B5EF4-FFF2-40B4-BE49-F238E27FC236}">
              <a16:creationId xmlns:a16="http://schemas.microsoft.com/office/drawing/2014/main" id="{00000000-0008-0000-0000-00006D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10" name="Text Box 41">
          <a:extLst>
            <a:ext uri="{FF2B5EF4-FFF2-40B4-BE49-F238E27FC236}">
              <a16:creationId xmlns:a16="http://schemas.microsoft.com/office/drawing/2014/main" id="{00000000-0008-0000-0000-00006EC20100}"/>
            </a:ext>
          </a:extLst>
        </xdr:cNvPr>
        <xdr:cNvSpPr txBox="1">
          <a:spLocks noChangeArrowheads="1"/>
        </xdr:cNvSpPr>
      </xdr:nvSpPr>
      <xdr:spPr bwMode="auto">
        <a:xfrm>
          <a:off x="10810875" y="379952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695325</xdr:colOff>
      <xdr:row>33</xdr:row>
      <xdr:rowOff>47625</xdr:rowOff>
    </xdr:from>
    <xdr:to>
      <xdr:col>7</xdr:col>
      <xdr:colOff>800100</xdr:colOff>
      <xdr:row>33</xdr:row>
      <xdr:rowOff>371475</xdr:rowOff>
    </xdr:to>
    <xdr:sp macro="" textlink="">
      <xdr:nvSpPr>
        <xdr:cNvPr id="115311" name="Text Box 41">
          <a:extLst>
            <a:ext uri="{FF2B5EF4-FFF2-40B4-BE49-F238E27FC236}">
              <a16:creationId xmlns:a16="http://schemas.microsoft.com/office/drawing/2014/main" id="{00000000-0008-0000-0000-00006FC20100}"/>
            </a:ext>
          </a:extLst>
        </xdr:cNvPr>
        <xdr:cNvSpPr txBox="1">
          <a:spLocks noChangeArrowheads="1"/>
        </xdr:cNvSpPr>
      </xdr:nvSpPr>
      <xdr:spPr bwMode="auto">
        <a:xfrm>
          <a:off x="10706100" y="38042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2" name="Text Box 41">
          <a:extLst>
            <a:ext uri="{FF2B5EF4-FFF2-40B4-BE49-F238E27FC236}">
              <a16:creationId xmlns:a16="http://schemas.microsoft.com/office/drawing/2014/main" id="{00000000-0008-0000-0000-000070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3" name="Text Box 41">
          <a:extLst>
            <a:ext uri="{FF2B5EF4-FFF2-40B4-BE49-F238E27FC236}">
              <a16:creationId xmlns:a16="http://schemas.microsoft.com/office/drawing/2014/main" id="{00000000-0008-0000-0000-000071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14" name="Text Box 41">
          <a:extLst>
            <a:ext uri="{FF2B5EF4-FFF2-40B4-BE49-F238E27FC236}">
              <a16:creationId xmlns:a16="http://schemas.microsoft.com/office/drawing/2014/main" id="{00000000-0008-0000-0000-000072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15" name="Text Box 41">
          <a:extLst>
            <a:ext uri="{FF2B5EF4-FFF2-40B4-BE49-F238E27FC236}">
              <a16:creationId xmlns:a16="http://schemas.microsoft.com/office/drawing/2014/main" id="{00000000-0008-0000-0000-000073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6" name="Text Box 41">
          <a:extLst>
            <a:ext uri="{FF2B5EF4-FFF2-40B4-BE49-F238E27FC236}">
              <a16:creationId xmlns:a16="http://schemas.microsoft.com/office/drawing/2014/main" id="{00000000-0008-0000-0000-000074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7" name="Text Box 41">
          <a:extLst>
            <a:ext uri="{FF2B5EF4-FFF2-40B4-BE49-F238E27FC236}">
              <a16:creationId xmlns:a16="http://schemas.microsoft.com/office/drawing/2014/main" id="{00000000-0008-0000-0000-000075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18" name="Text Box 41">
          <a:extLst>
            <a:ext uri="{FF2B5EF4-FFF2-40B4-BE49-F238E27FC236}">
              <a16:creationId xmlns:a16="http://schemas.microsoft.com/office/drawing/2014/main" id="{00000000-0008-0000-0000-000076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9" name="Text Box 41">
          <a:extLst>
            <a:ext uri="{FF2B5EF4-FFF2-40B4-BE49-F238E27FC236}">
              <a16:creationId xmlns:a16="http://schemas.microsoft.com/office/drawing/2014/main" id="{00000000-0008-0000-0000-000077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0" name="Text Box 41">
          <a:extLst>
            <a:ext uri="{FF2B5EF4-FFF2-40B4-BE49-F238E27FC236}">
              <a16:creationId xmlns:a16="http://schemas.microsoft.com/office/drawing/2014/main" id="{00000000-0008-0000-0000-000078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1" name="Text Box 41">
          <a:extLst>
            <a:ext uri="{FF2B5EF4-FFF2-40B4-BE49-F238E27FC236}">
              <a16:creationId xmlns:a16="http://schemas.microsoft.com/office/drawing/2014/main" id="{00000000-0008-0000-0000-000079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2" name="Text Box 41">
          <a:extLst>
            <a:ext uri="{FF2B5EF4-FFF2-40B4-BE49-F238E27FC236}">
              <a16:creationId xmlns:a16="http://schemas.microsoft.com/office/drawing/2014/main" id="{00000000-0008-0000-0000-00007A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23" name="Text Box 41">
          <a:extLst>
            <a:ext uri="{FF2B5EF4-FFF2-40B4-BE49-F238E27FC236}">
              <a16:creationId xmlns:a16="http://schemas.microsoft.com/office/drawing/2014/main" id="{00000000-0008-0000-0000-00007B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4" name="Text Box 41">
          <a:extLst>
            <a:ext uri="{FF2B5EF4-FFF2-40B4-BE49-F238E27FC236}">
              <a16:creationId xmlns:a16="http://schemas.microsoft.com/office/drawing/2014/main" id="{00000000-0008-0000-0000-00007C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25" name="Text Box 41">
          <a:extLst>
            <a:ext uri="{FF2B5EF4-FFF2-40B4-BE49-F238E27FC236}">
              <a16:creationId xmlns:a16="http://schemas.microsoft.com/office/drawing/2014/main" id="{00000000-0008-0000-0000-00007D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34</xdr:row>
      <xdr:rowOff>238125</xdr:rowOff>
    </xdr:from>
    <xdr:to>
      <xdr:col>7</xdr:col>
      <xdr:colOff>933450</xdr:colOff>
      <xdr:row>34</xdr:row>
      <xdr:rowOff>466725</xdr:rowOff>
    </xdr:to>
    <xdr:sp macro="" textlink="">
      <xdr:nvSpPr>
        <xdr:cNvPr id="115326" name="Text Box 41">
          <a:extLst>
            <a:ext uri="{FF2B5EF4-FFF2-40B4-BE49-F238E27FC236}">
              <a16:creationId xmlns:a16="http://schemas.microsoft.com/office/drawing/2014/main" id="{00000000-0008-0000-0000-00007EC20100}"/>
            </a:ext>
          </a:extLst>
        </xdr:cNvPr>
        <xdr:cNvSpPr txBox="1">
          <a:spLocks noChangeArrowheads="1"/>
        </xdr:cNvSpPr>
      </xdr:nvSpPr>
      <xdr:spPr bwMode="auto">
        <a:xfrm>
          <a:off x="10839450"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27" name="Text Box 41">
          <a:extLst>
            <a:ext uri="{FF2B5EF4-FFF2-40B4-BE49-F238E27FC236}">
              <a16:creationId xmlns:a16="http://schemas.microsoft.com/office/drawing/2014/main" id="{00000000-0008-0000-0000-00007F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28" name="Text Box 41">
          <a:extLst>
            <a:ext uri="{FF2B5EF4-FFF2-40B4-BE49-F238E27FC236}">
              <a16:creationId xmlns:a16="http://schemas.microsoft.com/office/drawing/2014/main" id="{00000000-0008-0000-0000-000080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29" name="Text Box 41">
          <a:extLst>
            <a:ext uri="{FF2B5EF4-FFF2-40B4-BE49-F238E27FC236}">
              <a16:creationId xmlns:a16="http://schemas.microsoft.com/office/drawing/2014/main" id="{00000000-0008-0000-0000-000081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30" name="Text Box 41">
          <a:extLst>
            <a:ext uri="{FF2B5EF4-FFF2-40B4-BE49-F238E27FC236}">
              <a16:creationId xmlns:a16="http://schemas.microsoft.com/office/drawing/2014/main" id="{00000000-0008-0000-0000-000082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1" name="Text Box 41">
          <a:extLst>
            <a:ext uri="{FF2B5EF4-FFF2-40B4-BE49-F238E27FC236}">
              <a16:creationId xmlns:a16="http://schemas.microsoft.com/office/drawing/2014/main" id="{00000000-0008-0000-0000-000083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2" name="Text Box 41">
          <a:extLst>
            <a:ext uri="{FF2B5EF4-FFF2-40B4-BE49-F238E27FC236}">
              <a16:creationId xmlns:a16="http://schemas.microsoft.com/office/drawing/2014/main" id="{00000000-0008-0000-0000-000084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33" name="Text Box 41">
          <a:extLst>
            <a:ext uri="{FF2B5EF4-FFF2-40B4-BE49-F238E27FC236}">
              <a16:creationId xmlns:a16="http://schemas.microsoft.com/office/drawing/2014/main" id="{00000000-0008-0000-0000-000085C20100}"/>
            </a:ext>
          </a:extLst>
        </xdr:cNvPr>
        <xdr:cNvSpPr txBox="1">
          <a:spLocks noChangeArrowheads="1"/>
        </xdr:cNvSpPr>
      </xdr:nvSpPr>
      <xdr:spPr bwMode="auto">
        <a:xfrm>
          <a:off x="10810875" y="42433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4" name="Text Box 41">
          <a:extLst>
            <a:ext uri="{FF2B5EF4-FFF2-40B4-BE49-F238E27FC236}">
              <a16:creationId xmlns:a16="http://schemas.microsoft.com/office/drawing/2014/main" id="{00000000-0008-0000-0000-000086C20100}"/>
            </a:ext>
          </a:extLst>
        </xdr:cNvPr>
        <xdr:cNvSpPr txBox="1">
          <a:spLocks noChangeArrowheads="1"/>
        </xdr:cNvSpPr>
      </xdr:nvSpPr>
      <xdr:spPr bwMode="auto">
        <a:xfrm>
          <a:off x="10810875" y="382428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35" name="Text Box 41">
          <a:extLst>
            <a:ext uri="{FF2B5EF4-FFF2-40B4-BE49-F238E27FC236}">
              <a16:creationId xmlns:a16="http://schemas.microsoft.com/office/drawing/2014/main" id="{00000000-0008-0000-0000-000087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36" name="Text Box 41">
          <a:extLst>
            <a:ext uri="{FF2B5EF4-FFF2-40B4-BE49-F238E27FC236}">
              <a16:creationId xmlns:a16="http://schemas.microsoft.com/office/drawing/2014/main" id="{00000000-0008-0000-0000-000088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37" name="Text Box 41">
          <a:extLst>
            <a:ext uri="{FF2B5EF4-FFF2-40B4-BE49-F238E27FC236}">
              <a16:creationId xmlns:a16="http://schemas.microsoft.com/office/drawing/2014/main" id="{00000000-0008-0000-0000-000089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38" name="Text Box 41">
          <a:extLst>
            <a:ext uri="{FF2B5EF4-FFF2-40B4-BE49-F238E27FC236}">
              <a16:creationId xmlns:a16="http://schemas.microsoft.com/office/drawing/2014/main" id="{00000000-0008-0000-0000-00008A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39" name="Text Box 41">
          <a:extLst>
            <a:ext uri="{FF2B5EF4-FFF2-40B4-BE49-F238E27FC236}">
              <a16:creationId xmlns:a16="http://schemas.microsoft.com/office/drawing/2014/main" id="{00000000-0008-0000-0000-00008B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40" name="Text Box 41">
          <a:extLst>
            <a:ext uri="{FF2B5EF4-FFF2-40B4-BE49-F238E27FC236}">
              <a16:creationId xmlns:a16="http://schemas.microsoft.com/office/drawing/2014/main" id="{00000000-0008-0000-0000-00008C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41" name="Text Box 41">
          <a:extLst>
            <a:ext uri="{FF2B5EF4-FFF2-40B4-BE49-F238E27FC236}">
              <a16:creationId xmlns:a16="http://schemas.microsoft.com/office/drawing/2014/main" id="{00000000-0008-0000-0000-00008DC20100}"/>
            </a:ext>
          </a:extLst>
        </xdr:cNvPr>
        <xdr:cNvSpPr txBox="1">
          <a:spLocks noChangeArrowheads="1"/>
        </xdr:cNvSpPr>
      </xdr:nvSpPr>
      <xdr:spPr bwMode="auto">
        <a:xfrm>
          <a:off x="10810875" y="424338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42" name="Text Box 41">
          <a:extLst>
            <a:ext uri="{FF2B5EF4-FFF2-40B4-BE49-F238E27FC236}">
              <a16:creationId xmlns:a16="http://schemas.microsoft.com/office/drawing/2014/main" id="{00000000-0008-0000-0000-00008EC20100}"/>
            </a:ext>
          </a:extLst>
        </xdr:cNvPr>
        <xdr:cNvSpPr txBox="1">
          <a:spLocks noChangeArrowheads="1"/>
        </xdr:cNvSpPr>
      </xdr:nvSpPr>
      <xdr:spPr bwMode="auto">
        <a:xfrm>
          <a:off x="10810875" y="437292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34</xdr:row>
      <xdr:rowOff>0</xdr:rowOff>
    </xdr:from>
    <xdr:to>
      <xdr:col>7</xdr:col>
      <xdr:colOff>933450</xdr:colOff>
      <xdr:row>34</xdr:row>
      <xdr:rowOff>228600</xdr:rowOff>
    </xdr:to>
    <xdr:sp macro="" textlink="">
      <xdr:nvSpPr>
        <xdr:cNvPr id="115343" name="Text Box 41">
          <a:extLst>
            <a:ext uri="{FF2B5EF4-FFF2-40B4-BE49-F238E27FC236}">
              <a16:creationId xmlns:a16="http://schemas.microsoft.com/office/drawing/2014/main" id="{00000000-0008-0000-0000-00008FC20100}"/>
            </a:ext>
          </a:extLst>
        </xdr:cNvPr>
        <xdr:cNvSpPr txBox="1">
          <a:spLocks noChangeArrowheads="1"/>
        </xdr:cNvSpPr>
      </xdr:nvSpPr>
      <xdr:spPr bwMode="auto">
        <a:xfrm>
          <a:off x="10839450" y="42195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4" name="Text Box 41">
          <a:extLst>
            <a:ext uri="{FF2B5EF4-FFF2-40B4-BE49-F238E27FC236}">
              <a16:creationId xmlns:a16="http://schemas.microsoft.com/office/drawing/2014/main" id="{00000000-0008-0000-0000-000090C20100}"/>
            </a:ext>
          </a:extLst>
        </xdr:cNvPr>
        <xdr:cNvSpPr txBox="1">
          <a:spLocks noChangeArrowheads="1"/>
        </xdr:cNvSpPr>
      </xdr:nvSpPr>
      <xdr:spPr bwMode="auto">
        <a:xfrm>
          <a:off x="10810875" y="42195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5" name="Text Box 41">
          <a:extLst>
            <a:ext uri="{FF2B5EF4-FFF2-40B4-BE49-F238E27FC236}">
              <a16:creationId xmlns:a16="http://schemas.microsoft.com/office/drawing/2014/main" id="{00000000-0008-0000-0000-000091C20100}"/>
            </a:ext>
          </a:extLst>
        </xdr:cNvPr>
        <xdr:cNvSpPr txBox="1">
          <a:spLocks noChangeArrowheads="1"/>
        </xdr:cNvSpPr>
      </xdr:nvSpPr>
      <xdr:spPr bwMode="auto">
        <a:xfrm>
          <a:off x="10810875" y="42195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6" name="Text Box 41">
          <a:extLst>
            <a:ext uri="{FF2B5EF4-FFF2-40B4-BE49-F238E27FC236}">
              <a16:creationId xmlns:a16="http://schemas.microsoft.com/office/drawing/2014/main" id="{00000000-0008-0000-0000-000092C20100}"/>
            </a:ext>
          </a:extLst>
        </xdr:cNvPr>
        <xdr:cNvSpPr txBox="1">
          <a:spLocks noChangeArrowheads="1"/>
        </xdr:cNvSpPr>
      </xdr:nvSpPr>
      <xdr:spPr bwMode="auto">
        <a:xfrm>
          <a:off x="10810875" y="42195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333375</xdr:rowOff>
    </xdr:to>
    <xdr:sp macro="" textlink="">
      <xdr:nvSpPr>
        <xdr:cNvPr id="115347" name="Text Box 41">
          <a:extLst>
            <a:ext uri="{FF2B5EF4-FFF2-40B4-BE49-F238E27FC236}">
              <a16:creationId xmlns:a16="http://schemas.microsoft.com/office/drawing/2014/main" id="{00000000-0008-0000-0000-000093C20100}"/>
            </a:ext>
          </a:extLst>
        </xdr:cNvPr>
        <xdr:cNvSpPr txBox="1">
          <a:spLocks noChangeArrowheads="1"/>
        </xdr:cNvSpPr>
      </xdr:nvSpPr>
      <xdr:spPr bwMode="auto">
        <a:xfrm>
          <a:off x="10810875" y="42195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333375</xdr:rowOff>
    </xdr:to>
    <xdr:sp macro="" textlink="">
      <xdr:nvSpPr>
        <xdr:cNvPr id="115348" name="Text Box 41">
          <a:extLst>
            <a:ext uri="{FF2B5EF4-FFF2-40B4-BE49-F238E27FC236}">
              <a16:creationId xmlns:a16="http://schemas.microsoft.com/office/drawing/2014/main" id="{00000000-0008-0000-0000-000094C20100}"/>
            </a:ext>
          </a:extLst>
        </xdr:cNvPr>
        <xdr:cNvSpPr txBox="1">
          <a:spLocks noChangeArrowheads="1"/>
        </xdr:cNvSpPr>
      </xdr:nvSpPr>
      <xdr:spPr bwMode="auto">
        <a:xfrm>
          <a:off x="10810875" y="42195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695325</xdr:colOff>
      <xdr:row>35</xdr:row>
      <xdr:rowOff>47625</xdr:rowOff>
    </xdr:from>
    <xdr:to>
      <xdr:col>7</xdr:col>
      <xdr:colOff>800100</xdr:colOff>
      <xdr:row>35</xdr:row>
      <xdr:rowOff>381000</xdr:rowOff>
    </xdr:to>
    <xdr:sp macro="" textlink="">
      <xdr:nvSpPr>
        <xdr:cNvPr id="115349" name="Text Box 41">
          <a:extLst>
            <a:ext uri="{FF2B5EF4-FFF2-40B4-BE49-F238E27FC236}">
              <a16:creationId xmlns:a16="http://schemas.microsoft.com/office/drawing/2014/main" id="{00000000-0008-0000-0000-000095C20100}"/>
            </a:ext>
          </a:extLst>
        </xdr:cNvPr>
        <xdr:cNvSpPr txBox="1">
          <a:spLocks noChangeArrowheads="1"/>
        </xdr:cNvSpPr>
      </xdr:nvSpPr>
      <xdr:spPr bwMode="auto">
        <a:xfrm>
          <a:off x="10706100" y="435387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0</xdr:row>
      <xdr:rowOff>123825</xdr:rowOff>
    </xdr:from>
    <xdr:to>
      <xdr:col>1</xdr:col>
      <xdr:colOff>838200</xdr:colOff>
      <xdr:row>3</xdr:row>
      <xdr:rowOff>142875</xdr:rowOff>
    </xdr:to>
    <xdr:pic>
      <xdr:nvPicPr>
        <xdr:cNvPr id="2165" name="24 Imagen" descr="logo cdmb 2.png">
          <a:extLst>
            <a:ext uri="{FF2B5EF4-FFF2-40B4-BE49-F238E27FC236}">
              <a16:creationId xmlns:a16="http://schemas.microsoft.com/office/drawing/2014/main" id="{00000000-0008-0000-0200-000075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23825"/>
          <a:ext cx="16478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800100</xdr:colOff>
      <xdr:row>8</xdr:row>
      <xdr:rowOff>123825</xdr:rowOff>
    </xdr:from>
    <xdr:to>
      <xdr:col>4</xdr:col>
      <xdr:colOff>904875</xdr:colOff>
      <xdr:row>8</xdr:row>
      <xdr:rowOff>295275</xdr:rowOff>
    </xdr:to>
    <xdr:sp macro="" textlink="">
      <xdr:nvSpPr>
        <xdr:cNvPr id="114120" name="Text Box 41">
          <a:extLst>
            <a:ext uri="{FF2B5EF4-FFF2-40B4-BE49-F238E27FC236}">
              <a16:creationId xmlns:a16="http://schemas.microsoft.com/office/drawing/2014/main" id="{00000000-0008-0000-0400-0000C8BD0100}"/>
            </a:ext>
          </a:extLst>
        </xdr:cNvPr>
        <xdr:cNvSpPr txBox="1">
          <a:spLocks noChangeArrowheads="1"/>
        </xdr:cNvSpPr>
      </xdr:nvSpPr>
      <xdr:spPr bwMode="auto">
        <a:xfrm>
          <a:off x="6867525" y="28575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723900</xdr:colOff>
      <xdr:row>10</xdr:row>
      <xdr:rowOff>0</xdr:rowOff>
    </xdr:from>
    <xdr:to>
      <xdr:col>4</xdr:col>
      <xdr:colOff>828675</xdr:colOff>
      <xdr:row>10</xdr:row>
      <xdr:rowOff>161925</xdr:rowOff>
    </xdr:to>
    <xdr:sp macro="" textlink="">
      <xdr:nvSpPr>
        <xdr:cNvPr id="114121" name="Text Box 41">
          <a:extLst>
            <a:ext uri="{FF2B5EF4-FFF2-40B4-BE49-F238E27FC236}">
              <a16:creationId xmlns:a16="http://schemas.microsoft.com/office/drawing/2014/main" id="{00000000-0008-0000-0400-0000C9BD0100}"/>
            </a:ext>
          </a:extLst>
        </xdr:cNvPr>
        <xdr:cNvSpPr txBox="1">
          <a:spLocks noChangeArrowheads="1"/>
        </xdr:cNvSpPr>
      </xdr:nvSpPr>
      <xdr:spPr bwMode="auto">
        <a:xfrm>
          <a:off x="6791325" y="516255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22" name="Text Box 41">
          <a:extLst>
            <a:ext uri="{FF2B5EF4-FFF2-40B4-BE49-F238E27FC236}">
              <a16:creationId xmlns:a16="http://schemas.microsoft.com/office/drawing/2014/main" id="{00000000-0008-0000-0400-0000CABD0100}"/>
            </a:ext>
          </a:extLst>
        </xdr:cNvPr>
        <xdr:cNvSpPr txBox="1">
          <a:spLocks noChangeArrowheads="1"/>
        </xdr:cNvSpPr>
      </xdr:nvSpPr>
      <xdr:spPr bwMode="auto">
        <a:xfrm>
          <a:off x="6867525"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81</xdr:row>
      <xdr:rowOff>95250</xdr:rowOff>
    </xdr:to>
    <xdr:sp macro="" textlink="">
      <xdr:nvSpPr>
        <xdr:cNvPr id="114123" name="Text Box 41">
          <a:extLst>
            <a:ext uri="{FF2B5EF4-FFF2-40B4-BE49-F238E27FC236}">
              <a16:creationId xmlns:a16="http://schemas.microsoft.com/office/drawing/2014/main" id="{00000000-0008-0000-0400-0000CBBD0100}"/>
            </a:ext>
          </a:extLst>
        </xdr:cNvPr>
        <xdr:cNvSpPr txBox="1">
          <a:spLocks noChangeArrowheads="1"/>
        </xdr:cNvSpPr>
      </xdr:nvSpPr>
      <xdr:spPr bwMode="auto">
        <a:xfrm>
          <a:off x="19030950" y="84686775"/>
          <a:ext cx="104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78</xdr:row>
      <xdr:rowOff>6350</xdr:rowOff>
    </xdr:to>
    <xdr:sp macro="" textlink="">
      <xdr:nvSpPr>
        <xdr:cNvPr id="114124" name="Text Box 41">
          <a:extLst>
            <a:ext uri="{FF2B5EF4-FFF2-40B4-BE49-F238E27FC236}">
              <a16:creationId xmlns:a16="http://schemas.microsoft.com/office/drawing/2014/main" id="{00000000-0008-0000-0400-0000CCBD0100}"/>
            </a:ext>
          </a:extLst>
        </xdr:cNvPr>
        <xdr:cNvSpPr txBox="1">
          <a:spLocks noChangeArrowheads="1"/>
        </xdr:cNvSpPr>
      </xdr:nvSpPr>
      <xdr:spPr bwMode="auto">
        <a:xfrm>
          <a:off x="19030950" y="8468677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25" name="Text Box 41">
          <a:extLst>
            <a:ext uri="{FF2B5EF4-FFF2-40B4-BE49-F238E27FC236}">
              <a16:creationId xmlns:a16="http://schemas.microsoft.com/office/drawing/2014/main" id="{00000000-0008-0000-0400-0000CDBD0100}"/>
            </a:ext>
          </a:extLst>
        </xdr:cNvPr>
        <xdr:cNvSpPr txBox="1">
          <a:spLocks noChangeArrowheads="1"/>
        </xdr:cNvSpPr>
      </xdr:nvSpPr>
      <xdr:spPr bwMode="auto">
        <a:xfrm>
          <a:off x="6867525"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10</xdr:row>
      <xdr:rowOff>0</xdr:rowOff>
    </xdr:from>
    <xdr:to>
      <xdr:col>4</xdr:col>
      <xdr:colOff>904875</xdr:colOff>
      <xdr:row>10</xdr:row>
      <xdr:rowOff>161925</xdr:rowOff>
    </xdr:to>
    <xdr:sp macro="" textlink="">
      <xdr:nvSpPr>
        <xdr:cNvPr id="114126" name="Text Box 41">
          <a:extLst>
            <a:ext uri="{FF2B5EF4-FFF2-40B4-BE49-F238E27FC236}">
              <a16:creationId xmlns:a16="http://schemas.microsoft.com/office/drawing/2014/main" id="{00000000-0008-0000-0400-0000CEBD0100}"/>
            </a:ext>
          </a:extLst>
        </xdr:cNvPr>
        <xdr:cNvSpPr txBox="1">
          <a:spLocks noChangeArrowheads="1"/>
        </xdr:cNvSpPr>
      </xdr:nvSpPr>
      <xdr:spPr bwMode="auto">
        <a:xfrm>
          <a:off x="6867525" y="516255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10</xdr:row>
      <xdr:rowOff>0</xdr:rowOff>
    </xdr:from>
    <xdr:to>
      <xdr:col>4</xdr:col>
      <xdr:colOff>904875</xdr:colOff>
      <xdr:row>10</xdr:row>
      <xdr:rowOff>161925</xdr:rowOff>
    </xdr:to>
    <xdr:sp macro="" textlink="">
      <xdr:nvSpPr>
        <xdr:cNvPr id="114127" name="Text Box 41">
          <a:extLst>
            <a:ext uri="{FF2B5EF4-FFF2-40B4-BE49-F238E27FC236}">
              <a16:creationId xmlns:a16="http://schemas.microsoft.com/office/drawing/2014/main" id="{00000000-0008-0000-0400-0000CFBD0100}"/>
            </a:ext>
          </a:extLst>
        </xdr:cNvPr>
        <xdr:cNvSpPr txBox="1">
          <a:spLocks noChangeArrowheads="1"/>
        </xdr:cNvSpPr>
      </xdr:nvSpPr>
      <xdr:spPr bwMode="auto">
        <a:xfrm>
          <a:off x="6867525" y="5162550"/>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28" name="Text Box 41">
          <a:extLst>
            <a:ext uri="{FF2B5EF4-FFF2-40B4-BE49-F238E27FC236}">
              <a16:creationId xmlns:a16="http://schemas.microsoft.com/office/drawing/2014/main" id="{00000000-0008-0000-0400-0000D0BD0100}"/>
            </a:ext>
          </a:extLst>
        </xdr:cNvPr>
        <xdr:cNvSpPr txBox="1">
          <a:spLocks noChangeArrowheads="1"/>
        </xdr:cNvSpPr>
      </xdr:nvSpPr>
      <xdr:spPr bwMode="auto">
        <a:xfrm>
          <a:off x="6867525"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81</xdr:row>
      <xdr:rowOff>104775</xdr:rowOff>
    </xdr:to>
    <xdr:sp macro="" textlink="">
      <xdr:nvSpPr>
        <xdr:cNvPr id="114129" name="Text Box 41">
          <a:extLst>
            <a:ext uri="{FF2B5EF4-FFF2-40B4-BE49-F238E27FC236}">
              <a16:creationId xmlns:a16="http://schemas.microsoft.com/office/drawing/2014/main" id="{00000000-0008-0000-0400-0000D1BD0100}"/>
            </a:ext>
          </a:extLst>
        </xdr:cNvPr>
        <xdr:cNvSpPr txBox="1">
          <a:spLocks noChangeArrowheads="1"/>
        </xdr:cNvSpPr>
      </xdr:nvSpPr>
      <xdr:spPr bwMode="auto">
        <a:xfrm>
          <a:off x="19030950" y="84686775"/>
          <a:ext cx="1047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78</xdr:row>
      <xdr:rowOff>9525</xdr:rowOff>
    </xdr:to>
    <xdr:sp macro="" textlink="">
      <xdr:nvSpPr>
        <xdr:cNvPr id="114130" name="Text Box 41">
          <a:extLst>
            <a:ext uri="{FF2B5EF4-FFF2-40B4-BE49-F238E27FC236}">
              <a16:creationId xmlns:a16="http://schemas.microsoft.com/office/drawing/2014/main" id="{00000000-0008-0000-0400-0000D2BD0100}"/>
            </a:ext>
          </a:extLst>
        </xdr:cNvPr>
        <xdr:cNvSpPr txBox="1">
          <a:spLocks noChangeArrowheads="1"/>
        </xdr:cNvSpPr>
      </xdr:nvSpPr>
      <xdr:spPr bwMode="auto">
        <a:xfrm>
          <a:off x="19030950" y="846867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31" name="Text Box 41">
          <a:extLst>
            <a:ext uri="{FF2B5EF4-FFF2-40B4-BE49-F238E27FC236}">
              <a16:creationId xmlns:a16="http://schemas.microsoft.com/office/drawing/2014/main" id="{00000000-0008-0000-0400-0000D3BD0100}"/>
            </a:ext>
          </a:extLst>
        </xdr:cNvPr>
        <xdr:cNvSpPr txBox="1">
          <a:spLocks noChangeArrowheads="1"/>
        </xdr:cNvSpPr>
      </xdr:nvSpPr>
      <xdr:spPr bwMode="auto">
        <a:xfrm>
          <a:off x="6867525"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32" name="Text Box 41">
          <a:extLst>
            <a:ext uri="{FF2B5EF4-FFF2-40B4-BE49-F238E27FC236}">
              <a16:creationId xmlns:a16="http://schemas.microsoft.com/office/drawing/2014/main" id="{00000000-0008-0000-0400-0000D4BD0100}"/>
            </a:ext>
          </a:extLst>
        </xdr:cNvPr>
        <xdr:cNvSpPr txBox="1">
          <a:spLocks noChangeArrowheads="1"/>
        </xdr:cNvSpPr>
      </xdr:nvSpPr>
      <xdr:spPr bwMode="auto">
        <a:xfrm>
          <a:off x="6867525"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81</xdr:row>
      <xdr:rowOff>104775</xdr:rowOff>
    </xdr:to>
    <xdr:sp macro="" textlink="">
      <xdr:nvSpPr>
        <xdr:cNvPr id="114133" name="Text Box 41">
          <a:extLst>
            <a:ext uri="{FF2B5EF4-FFF2-40B4-BE49-F238E27FC236}">
              <a16:creationId xmlns:a16="http://schemas.microsoft.com/office/drawing/2014/main" id="{00000000-0008-0000-0400-0000D5BD0100}"/>
            </a:ext>
          </a:extLst>
        </xdr:cNvPr>
        <xdr:cNvSpPr txBox="1">
          <a:spLocks noChangeArrowheads="1"/>
        </xdr:cNvSpPr>
      </xdr:nvSpPr>
      <xdr:spPr bwMode="auto">
        <a:xfrm>
          <a:off x="19030950" y="84686775"/>
          <a:ext cx="1047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800100</xdr:colOff>
      <xdr:row>77</xdr:row>
      <xdr:rowOff>0</xdr:rowOff>
    </xdr:from>
    <xdr:to>
      <xdr:col>16</xdr:col>
      <xdr:colOff>904875</xdr:colOff>
      <xdr:row>78</xdr:row>
      <xdr:rowOff>9525</xdr:rowOff>
    </xdr:to>
    <xdr:sp macro="" textlink="">
      <xdr:nvSpPr>
        <xdr:cNvPr id="114134" name="Text Box 41">
          <a:extLst>
            <a:ext uri="{FF2B5EF4-FFF2-40B4-BE49-F238E27FC236}">
              <a16:creationId xmlns:a16="http://schemas.microsoft.com/office/drawing/2014/main" id="{00000000-0008-0000-0400-0000D6BD0100}"/>
            </a:ext>
          </a:extLst>
        </xdr:cNvPr>
        <xdr:cNvSpPr txBox="1">
          <a:spLocks noChangeArrowheads="1"/>
        </xdr:cNvSpPr>
      </xdr:nvSpPr>
      <xdr:spPr bwMode="auto">
        <a:xfrm>
          <a:off x="19030950" y="846867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161925</xdr:colOff>
      <xdr:row>0</xdr:row>
      <xdr:rowOff>152400</xdr:rowOff>
    </xdr:from>
    <xdr:to>
      <xdr:col>0</xdr:col>
      <xdr:colOff>1133475</xdr:colOff>
      <xdr:row>1</xdr:row>
      <xdr:rowOff>247650</xdr:rowOff>
    </xdr:to>
    <xdr:pic>
      <xdr:nvPicPr>
        <xdr:cNvPr id="114135" name="24 Imagen" descr="logo cdmb 2.png">
          <a:extLst>
            <a:ext uri="{FF2B5EF4-FFF2-40B4-BE49-F238E27FC236}">
              <a16:creationId xmlns:a16="http://schemas.microsoft.com/office/drawing/2014/main" id="{00000000-0008-0000-0400-0000D7BD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52400"/>
          <a:ext cx="9715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36" name="Text Box 41">
          <a:extLst>
            <a:ext uri="{FF2B5EF4-FFF2-40B4-BE49-F238E27FC236}">
              <a16:creationId xmlns:a16="http://schemas.microsoft.com/office/drawing/2014/main" id="{00000000-0008-0000-0400-0000D8BD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37" name="Text Box 41">
          <a:extLst>
            <a:ext uri="{FF2B5EF4-FFF2-40B4-BE49-F238E27FC236}">
              <a16:creationId xmlns:a16="http://schemas.microsoft.com/office/drawing/2014/main" id="{00000000-0008-0000-0400-0000D9BD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38" name="Text Box 41">
          <a:extLst>
            <a:ext uri="{FF2B5EF4-FFF2-40B4-BE49-F238E27FC236}">
              <a16:creationId xmlns:a16="http://schemas.microsoft.com/office/drawing/2014/main" id="{00000000-0008-0000-0400-0000DABD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39" name="Text Box 41">
          <a:extLst>
            <a:ext uri="{FF2B5EF4-FFF2-40B4-BE49-F238E27FC236}">
              <a16:creationId xmlns:a16="http://schemas.microsoft.com/office/drawing/2014/main" id="{00000000-0008-0000-0400-0000DBBD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40" name="Text Box 41">
          <a:extLst>
            <a:ext uri="{FF2B5EF4-FFF2-40B4-BE49-F238E27FC236}">
              <a16:creationId xmlns:a16="http://schemas.microsoft.com/office/drawing/2014/main" id="{00000000-0008-0000-0400-0000DCBD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41" name="Text Box 41">
          <a:extLst>
            <a:ext uri="{FF2B5EF4-FFF2-40B4-BE49-F238E27FC236}">
              <a16:creationId xmlns:a16="http://schemas.microsoft.com/office/drawing/2014/main" id="{00000000-0008-0000-0400-0000DDBD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42" name="Text Box 41">
          <a:extLst>
            <a:ext uri="{FF2B5EF4-FFF2-40B4-BE49-F238E27FC236}">
              <a16:creationId xmlns:a16="http://schemas.microsoft.com/office/drawing/2014/main" id="{00000000-0008-0000-0400-0000DEBD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43" name="Text Box 41">
          <a:extLst>
            <a:ext uri="{FF2B5EF4-FFF2-40B4-BE49-F238E27FC236}">
              <a16:creationId xmlns:a16="http://schemas.microsoft.com/office/drawing/2014/main" id="{00000000-0008-0000-0400-0000DFBD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44" name="Text Box 41">
          <a:extLst>
            <a:ext uri="{FF2B5EF4-FFF2-40B4-BE49-F238E27FC236}">
              <a16:creationId xmlns:a16="http://schemas.microsoft.com/office/drawing/2014/main" id="{00000000-0008-0000-0400-0000E0BD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45" name="Text Box 41">
          <a:extLst>
            <a:ext uri="{FF2B5EF4-FFF2-40B4-BE49-F238E27FC236}">
              <a16:creationId xmlns:a16="http://schemas.microsoft.com/office/drawing/2014/main" id="{00000000-0008-0000-0400-0000E1BD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46" name="Text Box 41">
          <a:extLst>
            <a:ext uri="{FF2B5EF4-FFF2-40B4-BE49-F238E27FC236}">
              <a16:creationId xmlns:a16="http://schemas.microsoft.com/office/drawing/2014/main" id="{00000000-0008-0000-0400-0000E2BD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47" name="Text Box 41">
          <a:extLst>
            <a:ext uri="{FF2B5EF4-FFF2-40B4-BE49-F238E27FC236}">
              <a16:creationId xmlns:a16="http://schemas.microsoft.com/office/drawing/2014/main" id="{00000000-0008-0000-0400-0000E3BD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48" name="Text Box 41">
          <a:extLst>
            <a:ext uri="{FF2B5EF4-FFF2-40B4-BE49-F238E27FC236}">
              <a16:creationId xmlns:a16="http://schemas.microsoft.com/office/drawing/2014/main" id="{00000000-0008-0000-0400-0000E4BD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49" name="Text Box 41">
          <a:extLst>
            <a:ext uri="{FF2B5EF4-FFF2-40B4-BE49-F238E27FC236}">
              <a16:creationId xmlns:a16="http://schemas.microsoft.com/office/drawing/2014/main" id="{00000000-0008-0000-0400-0000E5BD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50" name="Text Box 41">
          <a:extLst>
            <a:ext uri="{FF2B5EF4-FFF2-40B4-BE49-F238E27FC236}">
              <a16:creationId xmlns:a16="http://schemas.microsoft.com/office/drawing/2014/main" id="{00000000-0008-0000-0400-0000E6BD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51" name="Text Box 41">
          <a:extLst>
            <a:ext uri="{FF2B5EF4-FFF2-40B4-BE49-F238E27FC236}">
              <a16:creationId xmlns:a16="http://schemas.microsoft.com/office/drawing/2014/main" id="{00000000-0008-0000-0400-0000E7BD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152" name="Text Box 41">
          <a:extLst>
            <a:ext uri="{FF2B5EF4-FFF2-40B4-BE49-F238E27FC236}">
              <a16:creationId xmlns:a16="http://schemas.microsoft.com/office/drawing/2014/main" id="{00000000-0008-0000-0400-0000E8BD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153" name="Text Box 41">
          <a:extLst>
            <a:ext uri="{FF2B5EF4-FFF2-40B4-BE49-F238E27FC236}">
              <a16:creationId xmlns:a16="http://schemas.microsoft.com/office/drawing/2014/main" id="{00000000-0008-0000-0400-0000E9BD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154" name="Text Box 41">
          <a:extLst>
            <a:ext uri="{FF2B5EF4-FFF2-40B4-BE49-F238E27FC236}">
              <a16:creationId xmlns:a16="http://schemas.microsoft.com/office/drawing/2014/main" id="{00000000-0008-0000-0400-0000EABD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155" name="Text Box 41">
          <a:extLst>
            <a:ext uri="{FF2B5EF4-FFF2-40B4-BE49-F238E27FC236}">
              <a16:creationId xmlns:a16="http://schemas.microsoft.com/office/drawing/2014/main" id="{00000000-0008-0000-0400-0000EBBD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56" name="Text Box 41">
          <a:extLst>
            <a:ext uri="{FF2B5EF4-FFF2-40B4-BE49-F238E27FC236}">
              <a16:creationId xmlns:a16="http://schemas.microsoft.com/office/drawing/2014/main" id="{00000000-0008-0000-0400-0000ECBD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57" name="Text Box 41">
          <a:extLst>
            <a:ext uri="{FF2B5EF4-FFF2-40B4-BE49-F238E27FC236}">
              <a16:creationId xmlns:a16="http://schemas.microsoft.com/office/drawing/2014/main" id="{00000000-0008-0000-0400-0000EDBD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58" name="Text Box 41">
          <a:extLst>
            <a:ext uri="{FF2B5EF4-FFF2-40B4-BE49-F238E27FC236}">
              <a16:creationId xmlns:a16="http://schemas.microsoft.com/office/drawing/2014/main" id="{00000000-0008-0000-0400-0000EEBD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59" name="Text Box 41">
          <a:extLst>
            <a:ext uri="{FF2B5EF4-FFF2-40B4-BE49-F238E27FC236}">
              <a16:creationId xmlns:a16="http://schemas.microsoft.com/office/drawing/2014/main" id="{00000000-0008-0000-0400-0000EFBD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60" name="Text Box 41">
          <a:extLst>
            <a:ext uri="{FF2B5EF4-FFF2-40B4-BE49-F238E27FC236}">
              <a16:creationId xmlns:a16="http://schemas.microsoft.com/office/drawing/2014/main" id="{00000000-0008-0000-0400-0000F0BD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61" name="Text Box 41">
          <a:extLst>
            <a:ext uri="{FF2B5EF4-FFF2-40B4-BE49-F238E27FC236}">
              <a16:creationId xmlns:a16="http://schemas.microsoft.com/office/drawing/2014/main" id="{00000000-0008-0000-0400-0000F1BD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62" name="Text Box 41">
          <a:extLst>
            <a:ext uri="{FF2B5EF4-FFF2-40B4-BE49-F238E27FC236}">
              <a16:creationId xmlns:a16="http://schemas.microsoft.com/office/drawing/2014/main" id="{00000000-0008-0000-0400-0000F2BD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63" name="Text Box 41">
          <a:extLst>
            <a:ext uri="{FF2B5EF4-FFF2-40B4-BE49-F238E27FC236}">
              <a16:creationId xmlns:a16="http://schemas.microsoft.com/office/drawing/2014/main" id="{00000000-0008-0000-0400-0000F3BD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64" name="Text Box 41">
          <a:extLst>
            <a:ext uri="{FF2B5EF4-FFF2-40B4-BE49-F238E27FC236}">
              <a16:creationId xmlns:a16="http://schemas.microsoft.com/office/drawing/2014/main" id="{00000000-0008-0000-0400-0000F4BD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65" name="Text Box 41">
          <a:extLst>
            <a:ext uri="{FF2B5EF4-FFF2-40B4-BE49-F238E27FC236}">
              <a16:creationId xmlns:a16="http://schemas.microsoft.com/office/drawing/2014/main" id="{00000000-0008-0000-0400-0000F5BD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66" name="Text Box 41">
          <a:extLst>
            <a:ext uri="{FF2B5EF4-FFF2-40B4-BE49-F238E27FC236}">
              <a16:creationId xmlns:a16="http://schemas.microsoft.com/office/drawing/2014/main" id="{00000000-0008-0000-0400-0000F6BD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67" name="Text Box 41">
          <a:extLst>
            <a:ext uri="{FF2B5EF4-FFF2-40B4-BE49-F238E27FC236}">
              <a16:creationId xmlns:a16="http://schemas.microsoft.com/office/drawing/2014/main" id="{00000000-0008-0000-0400-0000F7BD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68" name="Text Box 41">
          <a:extLst>
            <a:ext uri="{FF2B5EF4-FFF2-40B4-BE49-F238E27FC236}">
              <a16:creationId xmlns:a16="http://schemas.microsoft.com/office/drawing/2014/main" id="{00000000-0008-0000-0400-0000F8BD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69" name="Text Box 41">
          <a:extLst>
            <a:ext uri="{FF2B5EF4-FFF2-40B4-BE49-F238E27FC236}">
              <a16:creationId xmlns:a16="http://schemas.microsoft.com/office/drawing/2014/main" id="{00000000-0008-0000-0400-0000F9BD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70" name="Text Box 41">
          <a:extLst>
            <a:ext uri="{FF2B5EF4-FFF2-40B4-BE49-F238E27FC236}">
              <a16:creationId xmlns:a16="http://schemas.microsoft.com/office/drawing/2014/main" id="{00000000-0008-0000-0400-0000FABD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71" name="Text Box 41">
          <a:extLst>
            <a:ext uri="{FF2B5EF4-FFF2-40B4-BE49-F238E27FC236}">
              <a16:creationId xmlns:a16="http://schemas.microsoft.com/office/drawing/2014/main" id="{00000000-0008-0000-0400-0000FBBD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72" name="Text Box 41">
          <a:extLst>
            <a:ext uri="{FF2B5EF4-FFF2-40B4-BE49-F238E27FC236}">
              <a16:creationId xmlns:a16="http://schemas.microsoft.com/office/drawing/2014/main" id="{00000000-0008-0000-0400-0000FCBD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73" name="Text Box 41">
          <a:extLst>
            <a:ext uri="{FF2B5EF4-FFF2-40B4-BE49-F238E27FC236}">
              <a16:creationId xmlns:a16="http://schemas.microsoft.com/office/drawing/2014/main" id="{00000000-0008-0000-0400-0000FDBD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74" name="Text Box 41">
          <a:extLst>
            <a:ext uri="{FF2B5EF4-FFF2-40B4-BE49-F238E27FC236}">
              <a16:creationId xmlns:a16="http://schemas.microsoft.com/office/drawing/2014/main" id="{00000000-0008-0000-0400-0000FEBD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75" name="Text Box 41">
          <a:extLst>
            <a:ext uri="{FF2B5EF4-FFF2-40B4-BE49-F238E27FC236}">
              <a16:creationId xmlns:a16="http://schemas.microsoft.com/office/drawing/2014/main" id="{00000000-0008-0000-0400-0000FFBD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76" name="Text Box 41">
          <a:extLst>
            <a:ext uri="{FF2B5EF4-FFF2-40B4-BE49-F238E27FC236}">
              <a16:creationId xmlns:a16="http://schemas.microsoft.com/office/drawing/2014/main" id="{00000000-0008-0000-0400-000000BE0100}"/>
            </a:ext>
          </a:extLst>
        </xdr:cNvPr>
        <xdr:cNvSpPr txBox="1">
          <a:spLocks noChangeArrowheads="1"/>
        </xdr:cNvSpPr>
      </xdr:nvSpPr>
      <xdr:spPr bwMode="auto">
        <a:xfrm>
          <a:off x="6867525" y="383952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77" name="Text Box 41">
          <a:extLst>
            <a:ext uri="{FF2B5EF4-FFF2-40B4-BE49-F238E27FC236}">
              <a16:creationId xmlns:a16="http://schemas.microsoft.com/office/drawing/2014/main" id="{00000000-0008-0000-0400-000001BE0100}"/>
            </a:ext>
          </a:extLst>
        </xdr:cNvPr>
        <xdr:cNvSpPr txBox="1">
          <a:spLocks noChangeArrowheads="1"/>
        </xdr:cNvSpPr>
      </xdr:nvSpPr>
      <xdr:spPr bwMode="auto">
        <a:xfrm>
          <a:off x="6867525" y="383952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78" name="Text Box 41">
          <a:extLst>
            <a:ext uri="{FF2B5EF4-FFF2-40B4-BE49-F238E27FC236}">
              <a16:creationId xmlns:a16="http://schemas.microsoft.com/office/drawing/2014/main" id="{00000000-0008-0000-0400-000002BE0100}"/>
            </a:ext>
          </a:extLst>
        </xdr:cNvPr>
        <xdr:cNvSpPr txBox="1">
          <a:spLocks noChangeArrowheads="1"/>
        </xdr:cNvSpPr>
      </xdr:nvSpPr>
      <xdr:spPr bwMode="auto">
        <a:xfrm>
          <a:off x="6867525" y="383952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79" name="Text Box 41">
          <a:extLst>
            <a:ext uri="{FF2B5EF4-FFF2-40B4-BE49-F238E27FC236}">
              <a16:creationId xmlns:a16="http://schemas.microsoft.com/office/drawing/2014/main" id="{00000000-0008-0000-0400-000003BE0100}"/>
            </a:ext>
          </a:extLst>
        </xdr:cNvPr>
        <xdr:cNvSpPr txBox="1">
          <a:spLocks noChangeArrowheads="1"/>
        </xdr:cNvSpPr>
      </xdr:nvSpPr>
      <xdr:spPr bwMode="auto">
        <a:xfrm>
          <a:off x="6867525" y="383952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0" name="Text Box 41">
          <a:extLst>
            <a:ext uri="{FF2B5EF4-FFF2-40B4-BE49-F238E27FC236}">
              <a16:creationId xmlns:a16="http://schemas.microsoft.com/office/drawing/2014/main" id="{00000000-0008-0000-0400-000004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1" name="Text Box 41">
          <a:extLst>
            <a:ext uri="{FF2B5EF4-FFF2-40B4-BE49-F238E27FC236}">
              <a16:creationId xmlns:a16="http://schemas.microsoft.com/office/drawing/2014/main" id="{00000000-0008-0000-0400-000005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2" name="Text Box 41">
          <a:extLst>
            <a:ext uri="{FF2B5EF4-FFF2-40B4-BE49-F238E27FC236}">
              <a16:creationId xmlns:a16="http://schemas.microsoft.com/office/drawing/2014/main" id="{00000000-0008-0000-0400-000006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3" name="Text Box 41">
          <a:extLst>
            <a:ext uri="{FF2B5EF4-FFF2-40B4-BE49-F238E27FC236}">
              <a16:creationId xmlns:a16="http://schemas.microsoft.com/office/drawing/2014/main" id="{00000000-0008-0000-0400-000007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4" name="Text Box 41">
          <a:extLst>
            <a:ext uri="{FF2B5EF4-FFF2-40B4-BE49-F238E27FC236}">
              <a16:creationId xmlns:a16="http://schemas.microsoft.com/office/drawing/2014/main" id="{00000000-0008-0000-0400-000008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5" name="Text Box 41">
          <a:extLst>
            <a:ext uri="{FF2B5EF4-FFF2-40B4-BE49-F238E27FC236}">
              <a16:creationId xmlns:a16="http://schemas.microsoft.com/office/drawing/2014/main" id="{00000000-0008-0000-0400-000009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6" name="Text Box 41">
          <a:extLst>
            <a:ext uri="{FF2B5EF4-FFF2-40B4-BE49-F238E27FC236}">
              <a16:creationId xmlns:a16="http://schemas.microsoft.com/office/drawing/2014/main" id="{00000000-0008-0000-0400-00000A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7" name="Text Box 41">
          <a:extLst>
            <a:ext uri="{FF2B5EF4-FFF2-40B4-BE49-F238E27FC236}">
              <a16:creationId xmlns:a16="http://schemas.microsoft.com/office/drawing/2014/main" id="{00000000-0008-0000-0400-00000B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8" name="Text Box 41">
          <a:extLst>
            <a:ext uri="{FF2B5EF4-FFF2-40B4-BE49-F238E27FC236}">
              <a16:creationId xmlns:a16="http://schemas.microsoft.com/office/drawing/2014/main" id="{00000000-0008-0000-0400-00000C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89" name="Text Box 41">
          <a:extLst>
            <a:ext uri="{FF2B5EF4-FFF2-40B4-BE49-F238E27FC236}">
              <a16:creationId xmlns:a16="http://schemas.microsoft.com/office/drawing/2014/main" id="{00000000-0008-0000-0400-00000D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0" name="Text Box 41">
          <a:extLst>
            <a:ext uri="{FF2B5EF4-FFF2-40B4-BE49-F238E27FC236}">
              <a16:creationId xmlns:a16="http://schemas.microsoft.com/office/drawing/2014/main" id="{00000000-0008-0000-0400-00000E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1" name="Text Box 41">
          <a:extLst>
            <a:ext uri="{FF2B5EF4-FFF2-40B4-BE49-F238E27FC236}">
              <a16:creationId xmlns:a16="http://schemas.microsoft.com/office/drawing/2014/main" id="{00000000-0008-0000-0400-00000FBE0100}"/>
            </a:ext>
          </a:extLst>
        </xdr:cNvPr>
        <xdr:cNvSpPr txBox="1">
          <a:spLocks noChangeArrowheads="1"/>
        </xdr:cNvSpPr>
      </xdr:nvSpPr>
      <xdr:spPr bwMode="auto">
        <a:xfrm>
          <a:off x="6867525" y="41271825"/>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2" name="Text Box 41">
          <a:extLst>
            <a:ext uri="{FF2B5EF4-FFF2-40B4-BE49-F238E27FC236}">
              <a16:creationId xmlns:a16="http://schemas.microsoft.com/office/drawing/2014/main" id="{00000000-0008-0000-0400-000010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3" name="Text Box 41">
          <a:extLst>
            <a:ext uri="{FF2B5EF4-FFF2-40B4-BE49-F238E27FC236}">
              <a16:creationId xmlns:a16="http://schemas.microsoft.com/office/drawing/2014/main" id="{00000000-0008-0000-0400-000011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4" name="Text Box 41">
          <a:extLst>
            <a:ext uri="{FF2B5EF4-FFF2-40B4-BE49-F238E27FC236}">
              <a16:creationId xmlns:a16="http://schemas.microsoft.com/office/drawing/2014/main" id="{00000000-0008-0000-0400-000012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5" name="Text Box 41">
          <a:extLst>
            <a:ext uri="{FF2B5EF4-FFF2-40B4-BE49-F238E27FC236}">
              <a16:creationId xmlns:a16="http://schemas.microsoft.com/office/drawing/2014/main" id="{00000000-0008-0000-0400-000013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6" name="Text Box 41">
          <a:extLst>
            <a:ext uri="{FF2B5EF4-FFF2-40B4-BE49-F238E27FC236}">
              <a16:creationId xmlns:a16="http://schemas.microsoft.com/office/drawing/2014/main" id="{00000000-0008-0000-0400-000014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7" name="Text Box 41">
          <a:extLst>
            <a:ext uri="{FF2B5EF4-FFF2-40B4-BE49-F238E27FC236}">
              <a16:creationId xmlns:a16="http://schemas.microsoft.com/office/drawing/2014/main" id="{00000000-0008-0000-0400-000015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8" name="Text Box 41">
          <a:extLst>
            <a:ext uri="{FF2B5EF4-FFF2-40B4-BE49-F238E27FC236}">
              <a16:creationId xmlns:a16="http://schemas.microsoft.com/office/drawing/2014/main" id="{00000000-0008-0000-0400-000016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199" name="Text Box 41">
          <a:extLst>
            <a:ext uri="{FF2B5EF4-FFF2-40B4-BE49-F238E27FC236}">
              <a16:creationId xmlns:a16="http://schemas.microsoft.com/office/drawing/2014/main" id="{00000000-0008-0000-0400-000017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0" name="Text Box 41">
          <a:extLst>
            <a:ext uri="{FF2B5EF4-FFF2-40B4-BE49-F238E27FC236}">
              <a16:creationId xmlns:a16="http://schemas.microsoft.com/office/drawing/2014/main" id="{00000000-0008-0000-0400-000018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1" name="Text Box 41">
          <a:extLst>
            <a:ext uri="{FF2B5EF4-FFF2-40B4-BE49-F238E27FC236}">
              <a16:creationId xmlns:a16="http://schemas.microsoft.com/office/drawing/2014/main" id="{00000000-0008-0000-0400-000019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2" name="Text Box 41">
          <a:extLst>
            <a:ext uri="{FF2B5EF4-FFF2-40B4-BE49-F238E27FC236}">
              <a16:creationId xmlns:a16="http://schemas.microsoft.com/office/drawing/2014/main" id="{00000000-0008-0000-0400-00001A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3" name="Text Box 41">
          <a:extLst>
            <a:ext uri="{FF2B5EF4-FFF2-40B4-BE49-F238E27FC236}">
              <a16:creationId xmlns:a16="http://schemas.microsoft.com/office/drawing/2014/main" id="{00000000-0008-0000-0400-00001B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4" name="Text Box 41">
          <a:extLst>
            <a:ext uri="{FF2B5EF4-FFF2-40B4-BE49-F238E27FC236}">
              <a16:creationId xmlns:a16="http://schemas.microsoft.com/office/drawing/2014/main" id="{00000000-0008-0000-0400-00001C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5" name="Text Box 41">
          <a:extLst>
            <a:ext uri="{FF2B5EF4-FFF2-40B4-BE49-F238E27FC236}">
              <a16:creationId xmlns:a16="http://schemas.microsoft.com/office/drawing/2014/main" id="{00000000-0008-0000-0400-00001D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6" name="Text Box 41">
          <a:extLst>
            <a:ext uri="{FF2B5EF4-FFF2-40B4-BE49-F238E27FC236}">
              <a16:creationId xmlns:a16="http://schemas.microsoft.com/office/drawing/2014/main" id="{00000000-0008-0000-0400-00001E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7" name="Text Box 41">
          <a:extLst>
            <a:ext uri="{FF2B5EF4-FFF2-40B4-BE49-F238E27FC236}">
              <a16:creationId xmlns:a16="http://schemas.microsoft.com/office/drawing/2014/main" id="{00000000-0008-0000-0400-00001F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8" name="Text Box 41">
          <a:extLst>
            <a:ext uri="{FF2B5EF4-FFF2-40B4-BE49-F238E27FC236}">
              <a16:creationId xmlns:a16="http://schemas.microsoft.com/office/drawing/2014/main" id="{00000000-0008-0000-0400-000020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09" name="Text Box 41">
          <a:extLst>
            <a:ext uri="{FF2B5EF4-FFF2-40B4-BE49-F238E27FC236}">
              <a16:creationId xmlns:a16="http://schemas.microsoft.com/office/drawing/2014/main" id="{00000000-0008-0000-0400-000021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0" name="Text Box 41">
          <a:extLst>
            <a:ext uri="{FF2B5EF4-FFF2-40B4-BE49-F238E27FC236}">
              <a16:creationId xmlns:a16="http://schemas.microsoft.com/office/drawing/2014/main" id="{00000000-0008-0000-0400-000022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1" name="Text Box 41">
          <a:extLst>
            <a:ext uri="{FF2B5EF4-FFF2-40B4-BE49-F238E27FC236}">
              <a16:creationId xmlns:a16="http://schemas.microsoft.com/office/drawing/2014/main" id="{00000000-0008-0000-0400-000023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2" name="Text Box 41">
          <a:extLst>
            <a:ext uri="{FF2B5EF4-FFF2-40B4-BE49-F238E27FC236}">
              <a16:creationId xmlns:a16="http://schemas.microsoft.com/office/drawing/2014/main" id="{00000000-0008-0000-0400-000024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3" name="Text Box 41">
          <a:extLst>
            <a:ext uri="{FF2B5EF4-FFF2-40B4-BE49-F238E27FC236}">
              <a16:creationId xmlns:a16="http://schemas.microsoft.com/office/drawing/2014/main" id="{00000000-0008-0000-0400-000025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4" name="Text Box 41">
          <a:extLst>
            <a:ext uri="{FF2B5EF4-FFF2-40B4-BE49-F238E27FC236}">
              <a16:creationId xmlns:a16="http://schemas.microsoft.com/office/drawing/2014/main" id="{00000000-0008-0000-0400-000026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5" name="Text Box 41">
          <a:extLst>
            <a:ext uri="{FF2B5EF4-FFF2-40B4-BE49-F238E27FC236}">
              <a16:creationId xmlns:a16="http://schemas.microsoft.com/office/drawing/2014/main" id="{00000000-0008-0000-0400-000027BE0100}"/>
            </a:ext>
          </a:extLst>
        </xdr:cNvPr>
        <xdr:cNvSpPr txBox="1">
          <a:spLocks noChangeArrowheads="1"/>
        </xdr:cNvSpPr>
      </xdr:nvSpPr>
      <xdr:spPr bwMode="auto">
        <a:xfrm>
          <a:off x="6867525" y="467010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16" name="Text Box 41">
          <a:extLst>
            <a:ext uri="{FF2B5EF4-FFF2-40B4-BE49-F238E27FC236}">
              <a16:creationId xmlns:a16="http://schemas.microsoft.com/office/drawing/2014/main" id="{00000000-0008-0000-0400-000028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17" name="Text Box 41">
          <a:extLst>
            <a:ext uri="{FF2B5EF4-FFF2-40B4-BE49-F238E27FC236}">
              <a16:creationId xmlns:a16="http://schemas.microsoft.com/office/drawing/2014/main" id="{00000000-0008-0000-0400-000029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18" name="Text Box 41">
          <a:extLst>
            <a:ext uri="{FF2B5EF4-FFF2-40B4-BE49-F238E27FC236}">
              <a16:creationId xmlns:a16="http://schemas.microsoft.com/office/drawing/2014/main" id="{00000000-0008-0000-0400-00002A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19" name="Text Box 41">
          <a:extLst>
            <a:ext uri="{FF2B5EF4-FFF2-40B4-BE49-F238E27FC236}">
              <a16:creationId xmlns:a16="http://schemas.microsoft.com/office/drawing/2014/main" id="{00000000-0008-0000-0400-00002B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0" name="Text Box 41">
          <a:extLst>
            <a:ext uri="{FF2B5EF4-FFF2-40B4-BE49-F238E27FC236}">
              <a16:creationId xmlns:a16="http://schemas.microsoft.com/office/drawing/2014/main" id="{00000000-0008-0000-0400-00002C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1" name="Text Box 41">
          <a:extLst>
            <a:ext uri="{FF2B5EF4-FFF2-40B4-BE49-F238E27FC236}">
              <a16:creationId xmlns:a16="http://schemas.microsoft.com/office/drawing/2014/main" id="{00000000-0008-0000-0400-00002D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2" name="Text Box 41">
          <a:extLst>
            <a:ext uri="{FF2B5EF4-FFF2-40B4-BE49-F238E27FC236}">
              <a16:creationId xmlns:a16="http://schemas.microsoft.com/office/drawing/2014/main" id="{00000000-0008-0000-0400-00002E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3" name="Text Box 41">
          <a:extLst>
            <a:ext uri="{FF2B5EF4-FFF2-40B4-BE49-F238E27FC236}">
              <a16:creationId xmlns:a16="http://schemas.microsoft.com/office/drawing/2014/main" id="{00000000-0008-0000-0400-00002F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4" name="Text Box 41">
          <a:extLst>
            <a:ext uri="{FF2B5EF4-FFF2-40B4-BE49-F238E27FC236}">
              <a16:creationId xmlns:a16="http://schemas.microsoft.com/office/drawing/2014/main" id="{00000000-0008-0000-0400-000030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5" name="Text Box 41">
          <a:extLst>
            <a:ext uri="{FF2B5EF4-FFF2-40B4-BE49-F238E27FC236}">
              <a16:creationId xmlns:a16="http://schemas.microsoft.com/office/drawing/2014/main" id="{00000000-0008-0000-0400-000031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6" name="Text Box 41">
          <a:extLst>
            <a:ext uri="{FF2B5EF4-FFF2-40B4-BE49-F238E27FC236}">
              <a16:creationId xmlns:a16="http://schemas.microsoft.com/office/drawing/2014/main" id="{00000000-0008-0000-0400-000032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7" name="Text Box 41">
          <a:extLst>
            <a:ext uri="{FF2B5EF4-FFF2-40B4-BE49-F238E27FC236}">
              <a16:creationId xmlns:a16="http://schemas.microsoft.com/office/drawing/2014/main" id="{00000000-0008-0000-0400-000033BE0100}"/>
            </a:ext>
          </a:extLst>
        </xdr:cNvPr>
        <xdr:cNvSpPr txBox="1">
          <a:spLocks noChangeArrowheads="1"/>
        </xdr:cNvSpPr>
      </xdr:nvSpPr>
      <xdr:spPr bwMode="auto">
        <a:xfrm>
          <a:off x="6867525" y="50272950"/>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28" name="Text Box 41">
          <a:extLst>
            <a:ext uri="{FF2B5EF4-FFF2-40B4-BE49-F238E27FC236}">
              <a16:creationId xmlns:a16="http://schemas.microsoft.com/office/drawing/2014/main" id="{00000000-0008-0000-0400-000034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29" name="Text Box 41">
          <a:extLst>
            <a:ext uri="{FF2B5EF4-FFF2-40B4-BE49-F238E27FC236}">
              <a16:creationId xmlns:a16="http://schemas.microsoft.com/office/drawing/2014/main" id="{00000000-0008-0000-0400-000035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0" name="Text Box 41">
          <a:extLst>
            <a:ext uri="{FF2B5EF4-FFF2-40B4-BE49-F238E27FC236}">
              <a16:creationId xmlns:a16="http://schemas.microsoft.com/office/drawing/2014/main" id="{00000000-0008-0000-0400-000036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1" name="Text Box 41">
          <a:extLst>
            <a:ext uri="{FF2B5EF4-FFF2-40B4-BE49-F238E27FC236}">
              <a16:creationId xmlns:a16="http://schemas.microsoft.com/office/drawing/2014/main" id="{00000000-0008-0000-0400-000037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2" name="Text Box 41">
          <a:extLst>
            <a:ext uri="{FF2B5EF4-FFF2-40B4-BE49-F238E27FC236}">
              <a16:creationId xmlns:a16="http://schemas.microsoft.com/office/drawing/2014/main" id="{00000000-0008-0000-0400-000038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3" name="Text Box 41">
          <a:extLst>
            <a:ext uri="{FF2B5EF4-FFF2-40B4-BE49-F238E27FC236}">
              <a16:creationId xmlns:a16="http://schemas.microsoft.com/office/drawing/2014/main" id="{00000000-0008-0000-0400-000039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4" name="Text Box 41">
          <a:extLst>
            <a:ext uri="{FF2B5EF4-FFF2-40B4-BE49-F238E27FC236}">
              <a16:creationId xmlns:a16="http://schemas.microsoft.com/office/drawing/2014/main" id="{00000000-0008-0000-0400-00003A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5" name="Text Box 41">
          <a:extLst>
            <a:ext uri="{FF2B5EF4-FFF2-40B4-BE49-F238E27FC236}">
              <a16:creationId xmlns:a16="http://schemas.microsoft.com/office/drawing/2014/main" id="{00000000-0008-0000-0400-00003B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6" name="Text Box 41">
          <a:extLst>
            <a:ext uri="{FF2B5EF4-FFF2-40B4-BE49-F238E27FC236}">
              <a16:creationId xmlns:a16="http://schemas.microsoft.com/office/drawing/2014/main" id="{00000000-0008-0000-0400-00003C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7" name="Text Box 41">
          <a:extLst>
            <a:ext uri="{FF2B5EF4-FFF2-40B4-BE49-F238E27FC236}">
              <a16:creationId xmlns:a16="http://schemas.microsoft.com/office/drawing/2014/main" id="{00000000-0008-0000-0400-00003D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38" name="Text Box 41">
          <a:extLst>
            <a:ext uri="{FF2B5EF4-FFF2-40B4-BE49-F238E27FC236}">
              <a16:creationId xmlns:a16="http://schemas.microsoft.com/office/drawing/2014/main" id="{00000000-0008-0000-0400-00003EBE0100}"/>
            </a:ext>
          </a:extLst>
        </xdr:cNvPr>
        <xdr:cNvSpPr txBox="1">
          <a:spLocks noChangeArrowheads="1"/>
        </xdr:cNvSpPr>
      </xdr:nvSpPr>
      <xdr:spPr bwMode="auto">
        <a:xfrm>
          <a:off x="6867525" y="5269230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39" name="Text Box 41">
          <a:extLst>
            <a:ext uri="{FF2B5EF4-FFF2-40B4-BE49-F238E27FC236}">
              <a16:creationId xmlns:a16="http://schemas.microsoft.com/office/drawing/2014/main" id="{00000000-0008-0000-0400-00003F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0" name="Text Box 41">
          <a:extLst>
            <a:ext uri="{FF2B5EF4-FFF2-40B4-BE49-F238E27FC236}">
              <a16:creationId xmlns:a16="http://schemas.microsoft.com/office/drawing/2014/main" id="{00000000-0008-0000-0400-000040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1" name="Text Box 41">
          <a:extLst>
            <a:ext uri="{FF2B5EF4-FFF2-40B4-BE49-F238E27FC236}">
              <a16:creationId xmlns:a16="http://schemas.microsoft.com/office/drawing/2014/main" id="{00000000-0008-0000-0400-000041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2" name="Text Box 41">
          <a:extLst>
            <a:ext uri="{FF2B5EF4-FFF2-40B4-BE49-F238E27FC236}">
              <a16:creationId xmlns:a16="http://schemas.microsoft.com/office/drawing/2014/main" id="{00000000-0008-0000-0400-000042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3" name="Text Box 41">
          <a:extLst>
            <a:ext uri="{FF2B5EF4-FFF2-40B4-BE49-F238E27FC236}">
              <a16:creationId xmlns:a16="http://schemas.microsoft.com/office/drawing/2014/main" id="{00000000-0008-0000-0400-000043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4" name="Text Box 41">
          <a:extLst>
            <a:ext uri="{FF2B5EF4-FFF2-40B4-BE49-F238E27FC236}">
              <a16:creationId xmlns:a16="http://schemas.microsoft.com/office/drawing/2014/main" id="{00000000-0008-0000-0400-000044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5" name="Text Box 41">
          <a:extLst>
            <a:ext uri="{FF2B5EF4-FFF2-40B4-BE49-F238E27FC236}">
              <a16:creationId xmlns:a16="http://schemas.microsoft.com/office/drawing/2014/main" id="{00000000-0008-0000-0400-000045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6" name="Text Box 41">
          <a:extLst>
            <a:ext uri="{FF2B5EF4-FFF2-40B4-BE49-F238E27FC236}">
              <a16:creationId xmlns:a16="http://schemas.microsoft.com/office/drawing/2014/main" id="{00000000-0008-0000-0400-000046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7" name="Text Box 41">
          <a:extLst>
            <a:ext uri="{FF2B5EF4-FFF2-40B4-BE49-F238E27FC236}">
              <a16:creationId xmlns:a16="http://schemas.microsoft.com/office/drawing/2014/main" id="{00000000-0008-0000-0400-000047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8" name="Text Box 41">
          <a:extLst>
            <a:ext uri="{FF2B5EF4-FFF2-40B4-BE49-F238E27FC236}">
              <a16:creationId xmlns:a16="http://schemas.microsoft.com/office/drawing/2014/main" id="{00000000-0008-0000-0400-000048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49" name="Text Box 41">
          <a:extLst>
            <a:ext uri="{FF2B5EF4-FFF2-40B4-BE49-F238E27FC236}">
              <a16:creationId xmlns:a16="http://schemas.microsoft.com/office/drawing/2014/main" id="{00000000-0008-0000-0400-000049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52</xdr:row>
      <xdr:rowOff>146050</xdr:rowOff>
    </xdr:to>
    <xdr:sp macro="" textlink="">
      <xdr:nvSpPr>
        <xdr:cNvPr id="114250" name="Text Box 41">
          <a:extLst>
            <a:ext uri="{FF2B5EF4-FFF2-40B4-BE49-F238E27FC236}">
              <a16:creationId xmlns:a16="http://schemas.microsoft.com/office/drawing/2014/main" id="{00000000-0008-0000-0400-00004ABE0100}"/>
            </a:ext>
          </a:extLst>
        </xdr:cNvPr>
        <xdr:cNvSpPr txBox="1">
          <a:spLocks noChangeArrowheads="1"/>
        </xdr:cNvSpPr>
      </xdr:nvSpPr>
      <xdr:spPr bwMode="auto">
        <a:xfrm>
          <a:off x="6867525" y="61045725"/>
          <a:ext cx="104775" cy="2524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1" name="Text Box 41">
          <a:extLst>
            <a:ext uri="{FF2B5EF4-FFF2-40B4-BE49-F238E27FC236}">
              <a16:creationId xmlns:a16="http://schemas.microsoft.com/office/drawing/2014/main" id="{00000000-0008-0000-0400-00004B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2" name="Text Box 41">
          <a:extLst>
            <a:ext uri="{FF2B5EF4-FFF2-40B4-BE49-F238E27FC236}">
              <a16:creationId xmlns:a16="http://schemas.microsoft.com/office/drawing/2014/main" id="{00000000-0008-0000-0400-00004C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3" name="Text Box 41">
          <a:extLst>
            <a:ext uri="{FF2B5EF4-FFF2-40B4-BE49-F238E27FC236}">
              <a16:creationId xmlns:a16="http://schemas.microsoft.com/office/drawing/2014/main" id="{00000000-0008-0000-0400-00004D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4" name="Text Box 41">
          <a:extLst>
            <a:ext uri="{FF2B5EF4-FFF2-40B4-BE49-F238E27FC236}">
              <a16:creationId xmlns:a16="http://schemas.microsoft.com/office/drawing/2014/main" id="{00000000-0008-0000-0400-00004E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5" name="Text Box 41">
          <a:extLst>
            <a:ext uri="{FF2B5EF4-FFF2-40B4-BE49-F238E27FC236}">
              <a16:creationId xmlns:a16="http://schemas.microsoft.com/office/drawing/2014/main" id="{00000000-0008-0000-0400-00004F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6" name="Text Box 41">
          <a:extLst>
            <a:ext uri="{FF2B5EF4-FFF2-40B4-BE49-F238E27FC236}">
              <a16:creationId xmlns:a16="http://schemas.microsoft.com/office/drawing/2014/main" id="{00000000-0008-0000-0400-000050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7" name="Text Box 41">
          <a:extLst>
            <a:ext uri="{FF2B5EF4-FFF2-40B4-BE49-F238E27FC236}">
              <a16:creationId xmlns:a16="http://schemas.microsoft.com/office/drawing/2014/main" id="{00000000-0008-0000-0400-000051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8" name="Text Box 41">
          <a:extLst>
            <a:ext uri="{FF2B5EF4-FFF2-40B4-BE49-F238E27FC236}">
              <a16:creationId xmlns:a16="http://schemas.microsoft.com/office/drawing/2014/main" id="{00000000-0008-0000-0400-000052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59" name="Text Box 41">
          <a:extLst>
            <a:ext uri="{FF2B5EF4-FFF2-40B4-BE49-F238E27FC236}">
              <a16:creationId xmlns:a16="http://schemas.microsoft.com/office/drawing/2014/main" id="{00000000-0008-0000-0400-000053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0" name="Text Box 41">
          <a:extLst>
            <a:ext uri="{FF2B5EF4-FFF2-40B4-BE49-F238E27FC236}">
              <a16:creationId xmlns:a16="http://schemas.microsoft.com/office/drawing/2014/main" id="{00000000-0008-0000-0400-000054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1" name="Text Box 41">
          <a:extLst>
            <a:ext uri="{FF2B5EF4-FFF2-40B4-BE49-F238E27FC236}">
              <a16:creationId xmlns:a16="http://schemas.microsoft.com/office/drawing/2014/main" id="{00000000-0008-0000-0400-000055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2" name="Text Box 41">
          <a:extLst>
            <a:ext uri="{FF2B5EF4-FFF2-40B4-BE49-F238E27FC236}">
              <a16:creationId xmlns:a16="http://schemas.microsoft.com/office/drawing/2014/main" id="{00000000-0008-0000-0400-000056BE0100}"/>
            </a:ext>
          </a:extLst>
        </xdr:cNvPr>
        <xdr:cNvSpPr txBox="1">
          <a:spLocks noChangeArrowheads="1"/>
        </xdr:cNvSpPr>
      </xdr:nvSpPr>
      <xdr:spPr bwMode="auto">
        <a:xfrm>
          <a:off x="6867525" y="63550800"/>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3" name="Text Box 41">
          <a:extLst>
            <a:ext uri="{FF2B5EF4-FFF2-40B4-BE49-F238E27FC236}">
              <a16:creationId xmlns:a16="http://schemas.microsoft.com/office/drawing/2014/main" id="{00000000-0008-0000-0400-000057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4" name="Text Box 41">
          <a:extLst>
            <a:ext uri="{FF2B5EF4-FFF2-40B4-BE49-F238E27FC236}">
              <a16:creationId xmlns:a16="http://schemas.microsoft.com/office/drawing/2014/main" id="{00000000-0008-0000-0400-000058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5" name="Text Box 41">
          <a:extLst>
            <a:ext uri="{FF2B5EF4-FFF2-40B4-BE49-F238E27FC236}">
              <a16:creationId xmlns:a16="http://schemas.microsoft.com/office/drawing/2014/main" id="{00000000-0008-0000-0400-000059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6" name="Text Box 41">
          <a:extLst>
            <a:ext uri="{FF2B5EF4-FFF2-40B4-BE49-F238E27FC236}">
              <a16:creationId xmlns:a16="http://schemas.microsoft.com/office/drawing/2014/main" id="{00000000-0008-0000-0400-00005A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7" name="Text Box 41">
          <a:extLst>
            <a:ext uri="{FF2B5EF4-FFF2-40B4-BE49-F238E27FC236}">
              <a16:creationId xmlns:a16="http://schemas.microsoft.com/office/drawing/2014/main" id="{00000000-0008-0000-0400-00005B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8" name="Text Box 41">
          <a:extLst>
            <a:ext uri="{FF2B5EF4-FFF2-40B4-BE49-F238E27FC236}">
              <a16:creationId xmlns:a16="http://schemas.microsoft.com/office/drawing/2014/main" id="{00000000-0008-0000-0400-00005C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69" name="Text Box 41">
          <a:extLst>
            <a:ext uri="{FF2B5EF4-FFF2-40B4-BE49-F238E27FC236}">
              <a16:creationId xmlns:a16="http://schemas.microsoft.com/office/drawing/2014/main" id="{00000000-0008-0000-0400-00005D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0" name="Text Box 41">
          <a:extLst>
            <a:ext uri="{FF2B5EF4-FFF2-40B4-BE49-F238E27FC236}">
              <a16:creationId xmlns:a16="http://schemas.microsoft.com/office/drawing/2014/main" id="{00000000-0008-0000-0400-00005E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1" name="Text Box 41">
          <a:extLst>
            <a:ext uri="{FF2B5EF4-FFF2-40B4-BE49-F238E27FC236}">
              <a16:creationId xmlns:a16="http://schemas.microsoft.com/office/drawing/2014/main" id="{00000000-0008-0000-0400-00005F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2" name="Text Box 41">
          <a:extLst>
            <a:ext uri="{FF2B5EF4-FFF2-40B4-BE49-F238E27FC236}">
              <a16:creationId xmlns:a16="http://schemas.microsoft.com/office/drawing/2014/main" id="{00000000-0008-0000-0400-000060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3" name="Text Box 41">
          <a:extLst>
            <a:ext uri="{FF2B5EF4-FFF2-40B4-BE49-F238E27FC236}">
              <a16:creationId xmlns:a16="http://schemas.microsoft.com/office/drawing/2014/main" id="{00000000-0008-0000-0400-000061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4" name="Text Box 41">
          <a:extLst>
            <a:ext uri="{FF2B5EF4-FFF2-40B4-BE49-F238E27FC236}">
              <a16:creationId xmlns:a16="http://schemas.microsoft.com/office/drawing/2014/main" id="{00000000-0008-0000-0400-000062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75" name="Text Box 41">
          <a:extLst>
            <a:ext uri="{FF2B5EF4-FFF2-40B4-BE49-F238E27FC236}">
              <a16:creationId xmlns:a16="http://schemas.microsoft.com/office/drawing/2014/main" id="{00000000-0008-0000-0400-000063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76" name="Text Box 41">
          <a:extLst>
            <a:ext uri="{FF2B5EF4-FFF2-40B4-BE49-F238E27FC236}">
              <a16:creationId xmlns:a16="http://schemas.microsoft.com/office/drawing/2014/main" id="{00000000-0008-0000-0400-000064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77" name="Text Box 41">
          <a:extLst>
            <a:ext uri="{FF2B5EF4-FFF2-40B4-BE49-F238E27FC236}">
              <a16:creationId xmlns:a16="http://schemas.microsoft.com/office/drawing/2014/main" id="{00000000-0008-0000-0400-000065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78" name="Text Box 41">
          <a:extLst>
            <a:ext uri="{FF2B5EF4-FFF2-40B4-BE49-F238E27FC236}">
              <a16:creationId xmlns:a16="http://schemas.microsoft.com/office/drawing/2014/main" id="{00000000-0008-0000-0400-000066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79" name="Text Box 41">
          <a:extLst>
            <a:ext uri="{FF2B5EF4-FFF2-40B4-BE49-F238E27FC236}">
              <a16:creationId xmlns:a16="http://schemas.microsoft.com/office/drawing/2014/main" id="{00000000-0008-0000-0400-000067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0" name="Text Box 41">
          <a:extLst>
            <a:ext uri="{FF2B5EF4-FFF2-40B4-BE49-F238E27FC236}">
              <a16:creationId xmlns:a16="http://schemas.microsoft.com/office/drawing/2014/main" id="{00000000-0008-0000-0400-000068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1" name="Text Box 41">
          <a:extLst>
            <a:ext uri="{FF2B5EF4-FFF2-40B4-BE49-F238E27FC236}">
              <a16:creationId xmlns:a16="http://schemas.microsoft.com/office/drawing/2014/main" id="{00000000-0008-0000-0400-000069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2" name="Text Box 41">
          <a:extLst>
            <a:ext uri="{FF2B5EF4-FFF2-40B4-BE49-F238E27FC236}">
              <a16:creationId xmlns:a16="http://schemas.microsoft.com/office/drawing/2014/main" id="{00000000-0008-0000-0400-00006A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3" name="Text Box 41">
          <a:extLst>
            <a:ext uri="{FF2B5EF4-FFF2-40B4-BE49-F238E27FC236}">
              <a16:creationId xmlns:a16="http://schemas.microsoft.com/office/drawing/2014/main" id="{00000000-0008-0000-0400-00006B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4" name="Text Box 41">
          <a:extLst>
            <a:ext uri="{FF2B5EF4-FFF2-40B4-BE49-F238E27FC236}">
              <a16:creationId xmlns:a16="http://schemas.microsoft.com/office/drawing/2014/main" id="{00000000-0008-0000-0400-00006C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5" name="Text Box 41">
          <a:extLst>
            <a:ext uri="{FF2B5EF4-FFF2-40B4-BE49-F238E27FC236}">
              <a16:creationId xmlns:a16="http://schemas.microsoft.com/office/drawing/2014/main" id="{00000000-0008-0000-0400-00006D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6" name="Text Box 41">
          <a:extLst>
            <a:ext uri="{FF2B5EF4-FFF2-40B4-BE49-F238E27FC236}">
              <a16:creationId xmlns:a16="http://schemas.microsoft.com/office/drawing/2014/main" id="{00000000-0008-0000-0400-00006EBE0100}"/>
            </a:ext>
          </a:extLst>
        </xdr:cNvPr>
        <xdr:cNvSpPr txBox="1">
          <a:spLocks noChangeArrowheads="1"/>
        </xdr:cNvSpPr>
      </xdr:nvSpPr>
      <xdr:spPr bwMode="auto">
        <a:xfrm>
          <a:off x="6867525" y="67675125"/>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87" name="Text Box 41">
          <a:extLst>
            <a:ext uri="{FF2B5EF4-FFF2-40B4-BE49-F238E27FC236}">
              <a16:creationId xmlns:a16="http://schemas.microsoft.com/office/drawing/2014/main" id="{00000000-0008-0000-0400-00006F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88" name="Text Box 41">
          <a:extLst>
            <a:ext uri="{FF2B5EF4-FFF2-40B4-BE49-F238E27FC236}">
              <a16:creationId xmlns:a16="http://schemas.microsoft.com/office/drawing/2014/main" id="{00000000-0008-0000-0400-000070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89" name="Text Box 41">
          <a:extLst>
            <a:ext uri="{FF2B5EF4-FFF2-40B4-BE49-F238E27FC236}">
              <a16:creationId xmlns:a16="http://schemas.microsoft.com/office/drawing/2014/main" id="{00000000-0008-0000-0400-000071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0" name="Text Box 41">
          <a:extLst>
            <a:ext uri="{FF2B5EF4-FFF2-40B4-BE49-F238E27FC236}">
              <a16:creationId xmlns:a16="http://schemas.microsoft.com/office/drawing/2014/main" id="{00000000-0008-0000-0400-000072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1" name="Text Box 41">
          <a:extLst>
            <a:ext uri="{FF2B5EF4-FFF2-40B4-BE49-F238E27FC236}">
              <a16:creationId xmlns:a16="http://schemas.microsoft.com/office/drawing/2014/main" id="{00000000-0008-0000-0400-000073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2" name="Text Box 41">
          <a:extLst>
            <a:ext uri="{FF2B5EF4-FFF2-40B4-BE49-F238E27FC236}">
              <a16:creationId xmlns:a16="http://schemas.microsoft.com/office/drawing/2014/main" id="{00000000-0008-0000-0400-000074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3" name="Text Box 41">
          <a:extLst>
            <a:ext uri="{FF2B5EF4-FFF2-40B4-BE49-F238E27FC236}">
              <a16:creationId xmlns:a16="http://schemas.microsoft.com/office/drawing/2014/main" id="{00000000-0008-0000-0400-000075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4" name="Text Box 41">
          <a:extLst>
            <a:ext uri="{FF2B5EF4-FFF2-40B4-BE49-F238E27FC236}">
              <a16:creationId xmlns:a16="http://schemas.microsoft.com/office/drawing/2014/main" id="{00000000-0008-0000-0400-000076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5" name="Text Box 41">
          <a:extLst>
            <a:ext uri="{FF2B5EF4-FFF2-40B4-BE49-F238E27FC236}">
              <a16:creationId xmlns:a16="http://schemas.microsoft.com/office/drawing/2014/main" id="{00000000-0008-0000-0400-000077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6" name="Text Box 41">
          <a:extLst>
            <a:ext uri="{FF2B5EF4-FFF2-40B4-BE49-F238E27FC236}">
              <a16:creationId xmlns:a16="http://schemas.microsoft.com/office/drawing/2014/main" id="{00000000-0008-0000-0400-000078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7" name="Text Box 41">
          <a:extLst>
            <a:ext uri="{FF2B5EF4-FFF2-40B4-BE49-F238E27FC236}">
              <a16:creationId xmlns:a16="http://schemas.microsoft.com/office/drawing/2014/main" id="{00000000-0008-0000-0400-000079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8" name="Text Box 41">
          <a:extLst>
            <a:ext uri="{FF2B5EF4-FFF2-40B4-BE49-F238E27FC236}">
              <a16:creationId xmlns:a16="http://schemas.microsoft.com/office/drawing/2014/main" id="{00000000-0008-0000-0400-00007ABE0100}"/>
            </a:ext>
          </a:extLst>
        </xdr:cNvPr>
        <xdr:cNvSpPr txBox="1">
          <a:spLocks noChangeArrowheads="1"/>
        </xdr:cNvSpPr>
      </xdr:nvSpPr>
      <xdr:spPr bwMode="auto">
        <a:xfrm>
          <a:off x="6867525" y="75704700"/>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299" name="Text Box 41">
          <a:extLst>
            <a:ext uri="{FF2B5EF4-FFF2-40B4-BE49-F238E27FC236}">
              <a16:creationId xmlns:a16="http://schemas.microsoft.com/office/drawing/2014/main" id="{00000000-0008-0000-0400-00007B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0" name="Text Box 41">
          <a:extLst>
            <a:ext uri="{FF2B5EF4-FFF2-40B4-BE49-F238E27FC236}">
              <a16:creationId xmlns:a16="http://schemas.microsoft.com/office/drawing/2014/main" id="{00000000-0008-0000-0400-00007C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1" name="Text Box 41">
          <a:extLst>
            <a:ext uri="{FF2B5EF4-FFF2-40B4-BE49-F238E27FC236}">
              <a16:creationId xmlns:a16="http://schemas.microsoft.com/office/drawing/2014/main" id="{00000000-0008-0000-0400-00007D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2" name="Text Box 41">
          <a:extLst>
            <a:ext uri="{FF2B5EF4-FFF2-40B4-BE49-F238E27FC236}">
              <a16:creationId xmlns:a16="http://schemas.microsoft.com/office/drawing/2014/main" id="{00000000-0008-0000-0400-00007E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3" name="Text Box 41">
          <a:extLst>
            <a:ext uri="{FF2B5EF4-FFF2-40B4-BE49-F238E27FC236}">
              <a16:creationId xmlns:a16="http://schemas.microsoft.com/office/drawing/2014/main" id="{00000000-0008-0000-0400-00007F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4" name="Text Box 41">
          <a:extLst>
            <a:ext uri="{FF2B5EF4-FFF2-40B4-BE49-F238E27FC236}">
              <a16:creationId xmlns:a16="http://schemas.microsoft.com/office/drawing/2014/main" id="{00000000-0008-0000-0400-000080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5" name="Text Box 41">
          <a:extLst>
            <a:ext uri="{FF2B5EF4-FFF2-40B4-BE49-F238E27FC236}">
              <a16:creationId xmlns:a16="http://schemas.microsoft.com/office/drawing/2014/main" id="{00000000-0008-0000-0400-000081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6" name="Text Box 41">
          <a:extLst>
            <a:ext uri="{FF2B5EF4-FFF2-40B4-BE49-F238E27FC236}">
              <a16:creationId xmlns:a16="http://schemas.microsoft.com/office/drawing/2014/main" id="{00000000-0008-0000-0400-000082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7" name="Text Box 41">
          <a:extLst>
            <a:ext uri="{FF2B5EF4-FFF2-40B4-BE49-F238E27FC236}">
              <a16:creationId xmlns:a16="http://schemas.microsoft.com/office/drawing/2014/main" id="{00000000-0008-0000-0400-000083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8" name="Text Box 41">
          <a:extLst>
            <a:ext uri="{FF2B5EF4-FFF2-40B4-BE49-F238E27FC236}">
              <a16:creationId xmlns:a16="http://schemas.microsoft.com/office/drawing/2014/main" id="{00000000-0008-0000-0400-000084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09" name="Text Box 41">
          <a:extLst>
            <a:ext uri="{FF2B5EF4-FFF2-40B4-BE49-F238E27FC236}">
              <a16:creationId xmlns:a16="http://schemas.microsoft.com/office/drawing/2014/main" id="{00000000-0008-0000-0400-000085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0" name="Text Box 41">
          <a:extLst>
            <a:ext uri="{FF2B5EF4-FFF2-40B4-BE49-F238E27FC236}">
              <a16:creationId xmlns:a16="http://schemas.microsoft.com/office/drawing/2014/main" id="{00000000-0008-0000-0400-000086BE0100}"/>
            </a:ext>
          </a:extLst>
        </xdr:cNvPr>
        <xdr:cNvSpPr txBox="1">
          <a:spLocks noChangeArrowheads="1"/>
        </xdr:cNvSpPr>
      </xdr:nvSpPr>
      <xdr:spPr bwMode="auto">
        <a:xfrm>
          <a:off x="6867525" y="770382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1" name="Text Box 41">
          <a:extLst>
            <a:ext uri="{FF2B5EF4-FFF2-40B4-BE49-F238E27FC236}">
              <a16:creationId xmlns:a16="http://schemas.microsoft.com/office/drawing/2014/main" id="{00000000-0008-0000-0400-000087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2" name="Text Box 41">
          <a:extLst>
            <a:ext uri="{FF2B5EF4-FFF2-40B4-BE49-F238E27FC236}">
              <a16:creationId xmlns:a16="http://schemas.microsoft.com/office/drawing/2014/main" id="{00000000-0008-0000-0400-000088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3" name="Text Box 41">
          <a:extLst>
            <a:ext uri="{FF2B5EF4-FFF2-40B4-BE49-F238E27FC236}">
              <a16:creationId xmlns:a16="http://schemas.microsoft.com/office/drawing/2014/main" id="{00000000-0008-0000-0400-000089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4" name="Text Box 41">
          <a:extLst>
            <a:ext uri="{FF2B5EF4-FFF2-40B4-BE49-F238E27FC236}">
              <a16:creationId xmlns:a16="http://schemas.microsoft.com/office/drawing/2014/main" id="{00000000-0008-0000-0400-00008A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5" name="Text Box 41">
          <a:extLst>
            <a:ext uri="{FF2B5EF4-FFF2-40B4-BE49-F238E27FC236}">
              <a16:creationId xmlns:a16="http://schemas.microsoft.com/office/drawing/2014/main" id="{00000000-0008-0000-0400-00008B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6" name="Text Box 41">
          <a:extLst>
            <a:ext uri="{FF2B5EF4-FFF2-40B4-BE49-F238E27FC236}">
              <a16:creationId xmlns:a16="http://schemas.microsoft.com/office/drawing/2014/main" id="{00000000-0008-0000-0400-00008C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7" name="Text Box 41">
          <a:extLst>
            <a:ext uri="{FF2B5EF4-FFF2-40B4-BE49-F238E27FC236}">
              <a16:creationId xmlns:a16="http://schemas.microsoft.com/office/drawing/2014/main" id="{00000000-0008-0000-0400-00008D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8" name="Text Box 41">
          <a:extLst>
            <a:ext uri="{FF2B5EF4-FFF2-40B4-BE49-F238E27FC236}">
              <a16:creationId xmlns:a16="http://schemas.microsoft.com/office/drawing/2014/main" id="{00000000-0008-0000-0400-00008E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19" name="Text Box 41">
          <a:extLst>
            <a:ext uri="{FF2B5EF4-FFF2-40B4-BE49-F238E27FC236}">
              <a16:creationId xmlns:a16="http://schemas.microsoft.com/office/drawing/2014/main" id="{00000000-0008-0000-0400-00008F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0" name="Text Box 41">
          <a:extLst>
            <a:ext uri="{FF2B5EF4-FFF2-40B4-BE49-F238E27FC236}">
              <a16:creationId xmlns:a16="http://schemas.microsoft.com/office/drawing/2014/main" id="{00000000-0008-0000-0400-000090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1" name="Text Box 41">
          <a:extLst>
            <a:ext uri="{FF2B5EF4-FFF2-40B4-BE49-F238E27FC236}">
              <a16:creationId xmlns:a16="http://schemas.microsoft.com/office/drawing/2014/main" id="{00000000-0008-0000-0400-000091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2" name="Text Box 41">
          <a:extLst>
            <a:ext uri="{FF2B5EF4-FFF2-40B4-BE49-F238E27FC236}">
              <a16:creationId xmlns:a16="http://schemas.microsoft.com/office/drawing/2014/main" id="{00000000-0008-0000-0400-000092BE0100}"/>
            </a:ext>
          </a:extLst>
        </xdr:cNvPr>
        <xdr:cNvSpPr txBox="1">
          <a:spLocks noChangeArrowheads="1"/>
        </xdr:cNvSpPr>
      </xdr:nvSpPr>
      <xdr:spPr bwMode="auto">
        <a:xfrm>
          <a:off x="6867525" y="77038200"/>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3" name="Text Box 41">
          <a:extLst>
            <a:ext uri="{FF2B5EF4-FFF2-40B4-BE49-F238E27FC236}">
              <a16:creationId xmlns:a16="http://schemas.microsoft.com/office/drawing/2014/main" id="{00000000-0008-0000-0400-000093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4" name="Text Box 41">
          <a:extLst>
            <a:ext uri="{FF2B5EF4-FFF2-40B4-BE49-F238E27FC236}">
              <a16:creationId xmlns:a16="http://schemas.microsoft.com/office/drawing/2014/main" id="{00000000-0008-0000-0400-000094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5" name="Text Box 41">
          <a:extLst>
            <a:ext uri="{FF2B5EF4-FFF2-40B4-BE49-F238E27FC236}">
              <a16:creationId xmlns:a16="http://schemas.microsoft.com/office/drawing/2014/main" id="{00000000-0008-0000-0400-000095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6" name="Text Box 41">
          <a:extLst>
            <a:ext uri="{FF2B5EF4-FFF2-40B4-BE49-F238E27FC236}">
              <a16:creationId xmlns:a16="http://schemas.microsoft.com/office/drawing/2014/main" id="{00000000-0008-0000-0400-000096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7" name="Text Box 41">
          <a:extLst>
            <a:ext uri="{FF2B5EF4-FFF2-40B4-BE49-F238E27FC236}">
              <a16:creationId xmlns:a16="http://schemas.microsoft.com/office/drawing/2014/main" id="{00000000-0008-0000-0400-000097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8" name="Text Box 41">
          <a:extLst>
            <a:ext uri="{FF2B5EF4-FFF2-40B4-BE49-F238E27FC236}">
              <a16:creationId xmlns:a16="http://schemas.microsoft.com/office/drawing/2014/main" id="{00000000-0008-0000-0400-000098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29" name="Text Box 41">
          <a:extLst>
            <a:ext uri="{FF2B5EF4-FFF2-40B4-BE49-F238E27FC236}">
              <a16:creationId xmlns:a16="http://schemas.microsoft.com/office/drawing/2014/main" id="{00000000-0008-0000-0400-000099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0" name="Text Box 41">
          <a:extLst>
            <a:ext uri="{FF2B5EF4-FFF2-40B4-BE49-F238E27FC236}">
              <a16:creationId xmlns:a16="http://schemas.microsoft.com/office/drawing/2014/main" id="{00000000-0008-0000-0400-00009A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1" name="Text Box 41">
          <a:extLst>
            <a:ext uri="{FF2B5EF4-FFF2-40B4-BE49-F238E27FC236}">
              <a16:creationId xmlns:a16="http://schemas.microsoft.com/office/drawing/2014/main" id="{00000000-0008-0000-0400-00009B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2" name="Text Box 41">
          <a:extLst>
            <a:ext uri="{FF2B5EF4-FFF2-40B4-BE49-F238E27FC236}">
              <a16:creationId xmlns:a16="http://schemas.microsoft.com/office/drawing/2014/main" id="{00000000-0008-0000-0400-00009C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3" name="Text Box 41">
          <a:extLst>
            <a:ext uri="{FF2B5EF4-FFF2-40B4-BE49-F238E27FC236}">
              <a16:creationId xmlns:a16="http://schemas.microsoft.com/office/drawing/2014/main" id="{00000000-0008-0000-0400-00009D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4" name="Text Box 41">
          <a:extLst>
            <a:ext uri="{FF2B5EF4-FFF2-40B4-BE49-F238E27FC236}">
              <a16:creationId xmlns:a16="http://schemas.microsoft.com/office/drawing/2014/main" id="{00000000-0008-0000-0400-00009EBE0100}"/>
            </a:ext>
          </a:extLst>
        </xdr:cNvPr>
        <xdr:cNvSpPr txBox="1">
          <a:spLocks noChangeArrowheads="1"/>
        </xdr:cNvSpPr>
      </xdr:nvSpPr>
      <xdr:spPr bwMode="auto">
        <a:xfrm>
          <a:off x="6867525" y="770382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35" name="Text Box 41">
          <a:extLst>
            <a:ext uri="{FF2B5EF4-FFF2-40B4-BE49-F238E27FC236}">
              <a16:creationId xmlns:a16="http://schemas.microsoft.com/office/drawing/2014/main" id="{00000000-0008-0000-0400-00009FBE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36" name="Text Box 41">
          <a:extLst>
            <a:ext uri="{FF2B5EF4-FFF2-40B4-BE49-F238E27FC236}">
              <a16:creationId xmlns:a16="http://schemas.microsoft.com/office/drawing/2014/main" id="{00000000-0008-0000-0400-0000A0BE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37" name="Text Box 41">
          <a:extLst>
            <a:ext uri="{FF2B5EF4-FFF2-40B4-BE49-F238E27FC236}">
              <a16:creationId xmlns:a16="http://schemas.microsoft.com/office/drawing/2014/main" id="{00000000-0008-0000-0400-0000A1BE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38" name="Text Box 41">
          <a:extLst>
            <a:ext uri="{FF2B5EF4-FFF2-40B4-BE49-F238E27FC236}">
              <a16:creationId xmlns:a16="http://schemas.microsoft.com/office/drawing/2014/main" id="{00000000-0008-0000-0400-0000A2BE0100}"/>
            </a:ext>
          </a:extLst>
        </xdr:cNvPr>
        <xdr:cNvSpPr txBox="1">
          <a:spLocks noChangeArrowheads="1"/>
        </xdr:cNvSpPr>
      </xdr:nvSpPr>
      <xdr:spPr bwMode="auto">
        <a:xfrm>
          <a:off x="6867525" y="67627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39" name="Text Box 41">
          <a:extLst>
            <a:ext uri="{FF2B5EF4-FFF2-40B4-BE49-F238E27FC236}">
              <a16:creationId xmlns:a16="http://schemas.microsoft.com/office/drawing/2014/main" id="{00000000-0008-0000-0400-0000A3BE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40" name="Text Box 41">
          <a:extLst>
            <a:ext uri="{FF2B5EF4-FFF2-40B4-BE49-F238E27FC236}">
              <a16:creationId xmlns:a16="http://schemas.microsoft.com/office/drawing/2014/main" id="{00000000-0008-0000-0400-0000A4BE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41" name="Text Box 41">
          <a:extLst>
            <a:ext uri="{FF2B5EF4-FFF2-40B4-BE49-F238E27FC236}">
              <a16:creationId xmlns:a16="http://schemas.microsoft.com/office/drawing/2014/main" id="{00000000-0008-0000-0400-0000A5BE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42" name="Text Box 41">
          <a:extLst>
            <a:ext uri="{FF2B5EF4-FFF2-40B4-BE49-F238E27FC236}">
              <a16:creationId xmlns:a16="http://schemas.microsoft.com/office/drawing/2014/main" id="{00000000-0008-0000-0400-0000A6BE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43" name="Text Box 41">
          <a:extLst>
            <a:ext uri="{FF2B5EF4-FFF2-40B4-BE49-F238E27FC236}">
              <a16:creationId xmlns:a16="http://schemas.microsoft.com/office/drawing/2014/main" id="{00000000-0008-0000-0400-0000A7BE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44" name="Text Box 41">
          <a:extLst>
            <a:ext uri="{FF2B5EF4-FFF2-40B4-BE49-F238E27FC236}">
              <a16:creationId xmlns:a16="http://schemas.microsoft.com/office/drawing/2014/main" id="{00000000-0008-0000-0400-0000A8BE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45" name="Text Box 41">
          <a:extLst>
            <a:ext uri="{FF2B5EF4-FFF2-40B4-BE49-F238E27FC236}">
              <a16:creationId xmlns:a16="http://schemas.microsoft.com/office/drawing/2014/main" id="{00000000-0008-0000-0400-0000A9BE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46" name="Text Box 41">
          <a:extLst>
            <a:ext uri="{FF2B5EF4-FFF2-40B4-BE49-F238E27FC236}">
              <a16:creationId xmlns:a16="http://schemas.microsoft.com/office/drawing/2014/main" id="{00000000-0008-0000-0400-0000AABE0100}"/>
            </a:ext>
          </a:extLst>
        </xdr:cNvPr>
        <xdr:cNvSpPr txBox="1">
          <a:spLocks noChangeArrowheads="1"/>
        </xdr:cNvSpPr>
      </xdr:nvSpPr>
      <xdr:spPr bwMode="auto">
        <a:xfrm>
          <a:off x="6867525" y="12715875"/>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47" name="Text Box 41">
          <a:extLst>
            <a:ext uri="{FF2B5EF4-FFF2-40B4-BE49-F238E27FC236}">
              <a16:creationId xmlns:a16="http://schemas.microsoft.com/office/drawing/2014/main" id="{00000000-0008-0000-0400-0000ABBE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48" name="Text Box 41">
          <a:extLst>
            <a:ext uri="{FF2B5EF4-FFF2-40B4-BE49-F238E27FC236}">
              <a16:creationId xmlns:a16="http://schemas.microsoft.com/office/drawing/2014/main" id="{00000000-0008-0000-0400-0000ACBE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49" name="Text Box 41">
          <a:extLst>
            <a:ext uri="{FF2B5EF4-FFF2-40B4-BE49-F238E27FC236}">
              <a16:creationId xmlns:a16="http://schemas.microsoft.com/office/drawing/2014/main" id="{00000000-0008-0000-0400-0000ADBE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50" name="Text Box 41">
          <a:extLst>
            <a:ext uri="{FF2B5EF4-FFF2-40B4-BE49-F238E27FC236}">
              <a16:creationId xmlns:a16="http://schemas.microsoft.com/office/drawing/2014/main" id="{00000000-0008-0000-0400-0000AEBE0100}"/>
            </a:ext>
          </a:extLst>
        </xdr:cNvPr>
        <xdr:cNvSpPr txBox="1">
          <a:spLocks noChangeArrowheads="1"/>
        </xdr:cNvSpPr>
      </xdr:nvSpPr>
      <xdr:spPr bwMode="auto">
        <a:xfrm>
          <a:off x="6867525" y="15001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351" name="Text Box 41">
          <a:extLst>
            <a:ext uri="{FF2B5EF4-FFF2-40B4-BE49-F238E27FC236}">
              <a16:creationId xmlns:a16="http://schemas.microsoft.com/office/drawing/2014/main" id="{00000000-0008-0000-0400-0000AFBE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352" name="Text Box 41">
          <a:extLst>
            <a:ext uri="{FF2B5EF4-FFF2-40B4-BE49-F238E27FC236}">
              <a16:creationId xmlns:a16="http://schemas.microsoft.com/office/drawing/2014/main" id="{00000000-0008-0000-0400-0000B0BE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353" name="Text Box 41">
          <a:extLst>
            <a:ext uri="{FF2B5EF4-FFF2-40B4-BE49-F238E27FC236}">
              <a16:creationId xmlns:a16="http://schemas.microsoft.com/office/drawing/2014/main" id="{00000000-0008-0000-0400-0000B1BE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304800</xdr:rowOff>
    </xdr:to>
    <xdr:sp macro="" textlink="">
      <xdr:nvSpPr>
        <xdr:cNvPr id="114354" name="Text Box 41">
          <a:extLst>
            <a:ext uri="{FF2B5EF4-FFF2-40B4-BE49-F238E27FC236}">
              <a16:creationId xmlns:a16="http://schemas.microsoft.com/office/drawing/2014/main" id="{00000000-0008-0000-0400-0000B2BE0100}"/>
            </a:ext>
          </a:extLst>
        </xdr:cNvPr>
        <xdr:cNvSpPr txBox="1">
          <a:spLocks noChangeArrowheads="1"/>
        </xdr:cNvSpPr>
      </xdr:nvSpPr>
      <xdr:spPr bwMode="auto">
        <a:xfrm>
          <a:off x="6867525" y="172212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55" name="Text Box 41">
          <a:extLst>
            <a:ext uri="{FF2B5EF4-FFF2-40B4-BE49-F238E27FC236}">
              <a16:creationId xmlns:a16="http://schemas.microsoft.com/office/drawing/2014/main" id="{00000000-0008-0000-0400-0000B3BE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56" name="Text Box 41">
          <a:extLst>
            <a:ext uri="{FF2B5EF4-FFF2-40B4-BE49-F238E27FC236}">
              <a16:creationId xmlns:a16="http://schemas.microsoft.com/office/drawing/2014/main" id="{00000000-0008-0000-0400-0000B4BE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57" name="Text Box 41">
          <a:extLst>
            <a:ext uri="{FF2B5EF4-FFF2-40B4-BE49-F238E27FC236}">
              <a16:creationId xmlns:a16="http://schemas.microsoft.com/office/drawing/2014/main" id="{00000000-0008-0000-0400-0000B5BE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58" name="Text Box 41">
          <a:extLst>
            <a:ext uri="{FF2B5EF4-FFF2-40B4-BE49-F238E27FC236}">
              <a16:creationId xmlns:a16="http://schemas.microsoft.com/office/drawing/2014/main" id="{00000000-0008-0000-0400-0000B6BE0100}"/>
            </a:ext>
          </a:extLst>
        </xdr:cNvPr>
        <xdr:cNvSpPr txBox="1">
          <a:spLocks noChangeArrowheads="1"/>
        </xdr:cNvSpPr>
      </xdr:nvSpPr>
      <xdr:spPr bwMode="auto">
        <a:xfrm>
          <a:off x="6867525" y="22421850"/>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59" name="Text Box 41">
          <a:extLst>
            <a:ext uri="{FF2B5EF4-FFF2-40B4-BE49-F238E27FC236}">
              <a16:creationId xmlns:a16="http://schemas.microsoft.com/office/drawing/2014/main" id="{00000000-0008-0000-0400-0000B7BE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60" name="Text Box 41">
          <a:extLst>
            <a:ext uri="{FF2B5EF4-FFF2-40B4-BE49-F238E27FC236}">
              <a16:creationId xmlns:a16="http://schemas.microsoft.com/office/drawing/2014/main" id="{00000000-0008-0000-0400-0000B8BE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61" name="Text Box 41">
          <a:extLst>
            <a:ext uri="{FF2B5EF4-FFF2-40B4-BE49-F238E27FC236}">
              <a16:creationId xmlns:a16="http://schemas.microsoft.com/office/drawing/2014/main" id="{00000000-0008-0000-0400-0000B9BE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62" name="Text Box 41">
          <a:extLst>
            <a:ext uri="{FF2B5EF4-FFF2-40B4-BE49-F238E27FC236}">
              <a16:creationId xmlns:a16="http://schemas.microsoft.com/office/drawing/2014/main" id="{00000000-0008-0000-0400-0000BABE0100}"/>
            </a:ext>
          </a:extLst>
        </xdr:cNvPr>
        <xdr:cNvSpPr txBox="1">
          <a:spLocks noChangeArrowheads="1"/>
        </xdr:cNvSpPr>
      </xdr:nvSpPr>
      <xdr:spPr bwMode="auto">
        <a:xfrm>
          <a:off x="6867525" y="2857500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63" name="Text Box 41">
          <a:extLst>
            <a:ext uri="{FF2B5EF4-FFF2-40B4-BE49-F238E27FC236}">
              <a16:creationId xmlns:a16="http://schemas.microsoft.com/office/drawing/2014/main" id="{00000000-0008-0000-0400-0000BBBE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64" name="Text Box 41">
          <a:extLst>
            <a:ext uri="{FF2B5EF4-FFF2-40B4-BE49-F238E27FC236}">
              <a16:creationId xmlns:a16="http://schemas.microsoft.com/office/drawing/2014/main" id="{00000000-0008-0000-0400-0000BCBE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65" name="Text Box 41">
          <a:extLst>
            <a:ext uri="{FF2B5EF4-FFF2-40B4-BE49-F238E27FC236}">
              <a16:creationId xmlns:a16="http://schemas.microsoft.com/office/drawing/2014/main" id="{00000000-0008-0000-0400-0000BDBE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66" name="Text Box 41">
          <a:extLst>
            <a:ext uri="{FF2B5EF4-FFF2-40B4-BE49-F238E27FC236}">
              <a16:creationId xmlns:a16="http://schemas.microsoft.com/office/drawing/2014/main" id="{00000000-0008-0000-0400-0000BEBE0100}"/>
            </a:ext>
          </a:extLst>
        </xdr:cNvPr>
        <xdr:cNvSpPr txBox="1">
          <a:spLocks noChangeArrowheads="1"/>
        </xdr:cNvSpPr>
      </xdr:nvSpPr>
      <xdr:spPr bwMode="auto">
        <a:xfrm>
          <a:off x="6867525" y="2857500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67" name="Text Box 41">
          <a:extLst>
            <a:ext uri="{FF2B5EF4-FFF2-40B4-BE49-F238E27FC236}">
              <a16:creationId xmlns:a16="http://schemas.microsoft.com/office/drawing/2014/main" id="{00000000-0008-0000-0400-0000BFBE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68" name="Text Box 41">
          <a:extLst>
            <a:ext uri="{FF2B5EF4-FFF2-40B4-BE49-F238E27FC236}">
              <a16:creationId xmlns:a16="http://schemas.microsoft.com/office/drawing/2014/main" id="{00000000-0008-0000-0400-0000C0BE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69" name="Text Box 41">
          <a:extLst>
            <a:ext uri="{FF2B5EF4-FFF2-40B4-BE49-F238E27FC236}">
              <a16:creationId xmlns:a16="http://schemas.microsoft.com/office/drawing/2014/main" id="{00000000-0008-0000-0400-0000C1BE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70" name="Text Box 41">
          <a:extLst>
            <a:ext uri="{FF2B5EF4-FFF2-40B4-BE49-F238E27FC236}">
              <a16:creationId xmlns:a16="http://schemas.microsoft.com/office/drawing/2014/main" id="{00000000-0008-0000-0400-0000C2BE0100}"/>
            </a:ext>
          </a:extLst>
        </xdr:cNvPr>
        <xdr:cNvSpPr txBox="1">
          <a:spLocks noChangeArrowheads="1"/>
        </xdr:cNvSpPr>
      </xdr:nvSpPr>
      <xdr:spPr bwMode="auto">
        <a:xfrm>
          <a:off x="6867525" y="31937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71" name="Text Box 41">
          <a:extLst>
            <a:ext uri="{FF2B5EF4-FFF2-40B4-BE49-F238E27FC236}">
              <a16:creationId xmlns:a16="http://schemas.microsoft.com/office/drawing/2014/main" id="{00000000-0008-0000-0400-0000C3BE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72" name="Text Box 41">
          <a:extLst>
            <a:ext uri="{FF2B5EF4-FFF2-40B4-BE49-F238E27FC236}">
              <a16:creationId xmlns:a16="http://schemas.microsoft.com/office/drawing/2014/main" id="{00000000-0008-0000-0400-0000C4BE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73" name="Text Box 41">
          <a:extLst>
            <a:ext uri="{FF2B5EF4-FFF2-40B4-BE49-F238E27FC236}">
              <a16:creationId xmlns:a16="http://schemas.microsoft.com/office/drawing/2014/main" id="{00000000-0008-0000-0400-0000C5BE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74" name="Text Box 41">
          <a:extLst>
            <a:ext uri="{FF2B5EF4-FFF2-40B4-BE49-F238E27FC236}">
              <a16:creationId xmlns:a16="http://schemas.microsoft.com/office/drawing/2014/main" id="{00000000-0008-0000-0400-0000C6BE0100}"/>
            </a:ext>
          </a:extLst>
        </xdr:cNvPr>
        <xdr:cNvSpPr txBox="1">
          <a:spLocks noChangeArrowheads="1"/>
        </xdr:cNvSpPr>
      </xdr:nvSpPr>
      <xdr:spPr bwMode="auto">
        <a:xfrm>
          <a:off x="6867525" y="36147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75" name="Text Box 41">
          <a:extLst>
            <a:ext uri="{FF2B5EF4-FFF2-40B4-BE49-F238E27FC236}">
              <a16:creationId xmlns:a16="http://schemas.microsoft.com/office/drawing/2014/main" id="{00000000-0008-0000-0400-0000C7BE0100}"/>
            </a:ext>
          </a:extLst>
        </xdr:cNvPr>
        <xdr:cNvSpPr txBox="1">
          <a:spLocks noChangeArrowheads="1"/>
        </xdr:cNvSpPr>
      </xdr:nvSpPr>
      <xdr:spPr bwMode="auto">
        <a:xfrm>
          <a:off x="6867525" y="383952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76" name="Text Box 41">
          <a:extLst>
            <a:ext uri="{FF2B5EF4-FFF2-40B4-BE49-F238E27FC236}">
              <a16:creationId xmlns:a16="http://schemas.microsoft.com/office/drawing/2014/main" id="{00000000-0008-0000-0400-0000C8BE0100}"/>
            </a:ext>
          </a:extLst>
        </xdr:cNvPr>
        <xdr:cNvSpPr txBox="1">
          <a:spLocks noChangeArrowheads="1"/>
        </xdr:cNvSpPr>
      </xdr:nvSpPr>
      <xdr:spPr bwMode="auto">
        <a:xfrm>
          <a:off x="6867525" y="383952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77" name="Text Box 41">
          <a:extLst>
            <a:ext uri="{FF2B5EF4-FFF2-40B4-BE49-F238E27FC236}">
              <a16:creationId xmlns:a16="http://schemas.microsoft.com/office/drawing/2014/main" id="{00000000-0008-0000-0400-0000C9BE0100}"/>
            </a:ext>
          </a:extLst>
        </xdr:cNvPr>
        <xdr:cNvSpPr txBox="1">
          <a:spLocks noChangeArrowheads="1"/>
        </xdr:cNvSpPr>
      </xdr:nvSpPr>
      <xdr:spPr bwMode="auto">
        <a:xfrm>
          <a:off x="6867525" y="383952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78" name="Text Box 41">
          <a:extLst>
            <a:ext uri="{FF2B5EF4-FFF2-40B4-BE49-F238E27FC236}">
              <a16:creationId xmlns:a16="http://schemas.microsoft.com/office/drawing/2014/main" id="{00000000-0008-0000-0400-0000CABE0100}"/>
            </a:ext>
          </a:extLst>
        </xdr:cNvPr>
        <xdr:cNvSpPr txBox="1">
          <a:spLocks noChangeArrowheads="1"/>
        </xdr:cNvSpPr>
      </xdr:nvSpPr>
      <xdr:spPr bwMode="auto">
        <a:xfrm>
          <a:off x="6867525" y="383952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79" name="Text Box 41">
          <a:extLst>
            <a:ext uri="{FF2B5EF4-FFF2-40B4-BE49-F238E27FC236}">
              <a16:creationId xmlns:a16="http://schemas.microsoft.com/office/drawing/2014/main" id="{00000000-0008-0000-0400-0000CBBE0100}"/>
            </a:ext>
          </a:extLst>
        </xdr:cNvPr>
        <xdr:cNvSpPr txBox="1">
          <a:spLocks noChangeArrowheads="1"/>
        </xdr:cNvSpPr>
      </xdr:nvSpPr>
      <xdr:spPr bwMode="auto">
        <a:xfrm>
          <a:off x="6867525" y="412718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80" name="Text Box 41">
          <a:extLst>
            <a:ext uri="{FF2B5EF4-FFF2-40B4-BE49-F238E27FC236}">
              <a16:creationId xmlns:a16="http://schemas.microsoft.com/office/drawing/2014/main" id="{00000000-0008-0000-0400-0000CCBE0100}"/>
            </a:ext>
          </a:extLst>
        </xdr:cNvPr>
        <xdr:cNvSpPr txBox="1">
          <a:spLocks noChangeArrowheads="1"/>
        </xdr:cNvSpPr>
      </xdr:nvSpPr>
      <xdr:spPr bwMode="auto">
        <a:xfrm>
          <a:off x="6867525" y="412718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81" name="Text Box 41">
          <a:extLst>
            <a:ext uri="{FF2B5EF4-FFF2-40B4-BE49-F238E27FC236}">
              <a16:creationId xmlns:a16="http://schemas.microsoft.com/office/drawing/2014/main" id="{00000000-0008-0000-0400-0000CDBE0100}"/>
            </a:ext>
          </a:extLst>
        </xdr:cNvPr>
        <xdr:cNvSpPr txBox="1">
          <a:spLocks noChangeArrowheads="1"/>
        </xdr:cNvSpPr>
      </xdr:nvSpPr>
      <xdr:spPr bwMode="auto">
        <a:xfrm>
          <a:off x="6867525" y="412718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895350</xdr:colOff>
      <xdr:row>37</xdr:row>
      <xdr:rowOff>412750</xdr:rowOff>
    </xdr:from>
    <xdr:to>
      <xdr:col>4</xdr:col>
      <xdr:colOff>1000125</xdr:colOff>
      <xdr:row>37</xdr:row>
      <xdr:rowOff>631825</xdr:rowOff>
    </xdr:to>
    <xdr:sp macro="" textlink="">
      <xdr:nvSpPr>
        <xdr:cNvPr id="114382" name="Text Box 41">
          <a:extLst>
            <a:ext uri="{FF2B5EF4-FFF2-40B4-BE49-F238E27FC236}">
              <a16:creationId xmlns:a16="http://schemas.microsoft.com/office/drawing/2014/main" id="{00000000-0008-0000-0400-0000CEBE0100}"/>
            </a:ext>
          </a:extLst>
        </xdr:cNvPr>
        <xdr:cNvSpPr txBox="1">
          <a:spLocks noChangeArrowheads="1"/>
        </xdr:cNvSpPr>
      </xdr:nvSpPr>
      <xdr:spPr bwMode="auto">
        <a:xfrm>
          <a:off x="6959600" y="362108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83" name="Text Box 41">
          <a:extLst>
            <a:ext uri="{FF2B5EF4-FFF2-40B4-BE49-F238E27FC236}">
              <a16:creationId xmlns:a16="http://schemas.microsoft.com/office/drawing/2014/main" id="{00000000-0008-0000-0400-0000CF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84" name="Text Box 41">
          <a:extLst>
            <a:ext uri="{FF2B5EF4-FFF2-40B4-BE49-F238E27FC236}">
              <a16:creationId xmlns:a16="http://schemas.microsoft.com/office/drawing/2014/main" id="{00000000-0008-0000-0400-0000D0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85" name="Text Box 41">
          <a:extLst>
            <a:ext uri="{FF2B5EF4-FFF2-40B4-BE49-F238E27FC236}">
              <a16:creationId xmlns:a16="http://schemas.microsoft.com/office/drawing/2014/main" id="{00000000-0008-0000-0400-0000D1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86" name="Text Box 41">
          <a:extLst>
            <a:ext uri="{FF2B5EF4-FFF2-40B4-BE49-F238E27FC236}">
              <a16:creationId xmlns:a16="http://schemas.microsoft.com/office/drawing/2014/main" id="{00000000-0008-0000-0400-0000D2BE0100}"/>
            </a:ext>
          </a:extLst>
        </xdr:cNvPr>
        <xdr:cNvSpPr txBox="1">
          <a:spLocks noChangeArrowheads="1"/>
        </xdr:cNvSpPr>
      </xdr:nvSpPr>
      <xdr:spPr bwMode="auto">
        <a:xfrm>
          <a:off x="6867525" y="432530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387" name="Text Box 41">
          <a:extLst>
            <a:ext uri="{FF2B5EF4-FFF2-40B4-BE49-F238E27FC236}">
              <a16:creationId xmlns:a16="http://schemas.microsoft.com/office/drawing/2014/main" id="{00000000-0008-0000-0400-0000D3BE0100}"/>
            </a:ext>
          </a:extLst>
        </xdr:cNvPr>
        <xdr:cNvSpPr txBox="1">
          <a:spLocks noChangeArrowheads="1"/>
        </xdr:cNvSpPr>
      </xdr:nvSpPr>
      <xdr:spPr bwMode="auto">
        <a:xfrm>
          <a:off x="6867525" y="46701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388" name="Text Box 41">
          <a:extLst>
            <a:ext uri="{FF2B5EF4-FFF2-40B4-BE49-F238E27FC236}">
              <a16:creationId xmlns:a16="http://schemas.microsoft.com/office/drawing/2014/main" id="{00000000-0008-0000-0400-0000D4BE0100}"/>
            </a:ext>
          </a:extLst>
        </xdr:cNvPr>
        <xdr:cNvSpPr txBox="1">
          <a:spLocks noChangeArrowheads="1"/>
        </xdr:cNvSpPr>
      </xdr:nvSpPr>
      <xdr:spPr bwMode="auto">
        <a:xfrm>
          <a:off x="6867525" y="46701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389" name="Text Box 41">
          <a:extLst>
            <a:ext uri="{FF2B5EF4-FFF2-40B4-BE49-F238E27FC236}">
              <a16:creationId xmlns:a16="http://schemas.microsoft.com/office/drawing/2014/main" id="{00000000-0008-0000-0400-0000D5BE0100}"/>
            </a:ext>
          </a:extLst>
        </xdr:cNvPr>
        <xdr:cNvSpPr txBox="1">
          <a:spLocks noChangeArrowheads="1"/>
        </xdr:cNvSpPr>
      </xdr:nvSpPr>
      <xdr:spPr bwMode="auto">
        <a:xfrm>
          <a:off x="6867525" y="46701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390" name="Text Box 41">
          <a:extLst>
            <a:ext uri="{FF2B5EF4-FFF2-40B4-BE49-F238E27FC236}">
              <a16:creationId xmlns:a16="http://schemas.microsoft.com/office/drawing/2014/main" id="{00000000-0008-0000-0400-0000D6BE0100}"/>
            </a:ext>
          </a:extLst>
        </xdr:cNvPr>
        <xdr:cNvSpPr txBox="1">
          <a:spLocks noChangeArrowheads="1"/>
        </xdr:cNvSpPr>
      </xdr:nvSpPr>
      <xdr:spPr bwMode="auto">
        <a:xfrm>
          <a:off x="6867525" y="46701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391" name="Text Box 41">
          <a:extLst>
            <a:ext uri="{FF2B5EF4-FFF2-40B4-BE49-F238E27FC236}">
              <a16:creationId xmlns:a16="http://schemas.microsoft.com/office/drawing/2014/main" id="{00000000-0008-0000-0400-0000D7BE0100}"/>
            </a:ext>
          </a:extLst>
        </xdr:cNvPr>
        <xdr:cNvSpPr txBox="1">
          <a:spLocks noChangeArrowheads="1"/>
        </xdr:cNvSpPr>
      </xdr:nvSpPr>
      <xdr:spPr bwMode="auto">
        <a:xfrm>
          <a:off x="6867525" y="50272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392" name="Text Box 41">
          <a:extLst>
            <a:ext uri="{FF2B5EF4-FFF2-40B4-BE49-F238E27FC236}">
              <a16:creationId xmlns:a16="http://schemas.microsoft.com/office/drawing/2014/main" id="{00000000-0008-0000-0400-0000D8BE0100}"/>
            </a:ext>
          </a:extLst>
        </xdr:cNvPr>
        <xdr:cNvSpPr txBox="1">
          <a:spLocks noChangeArrowheads="1"/>
        </xdr:cNvSpPr>
      </xdr:nvSpPr>
      <xdr:spPr bwMode="auto">
        <a:xfrm>
          <a:off x="6867525" y="50272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393" name="Text Box 41">
          <a:extLst>
            <a:ext uri="{FF2B5EF4-FFF2-40B4-BE49-F238E27FC236}">
              <a16:creationId xmlns:a16="http://schemas.microsoft.com/office/drawing/2014/main" id="{00000000-0008-0000-0400-0000D9BE0100}"/>
            </a:ext>
          </a:extLst>
        </xdr:cNvPr>
        <xdr:cNvSpPr txBox="1">
          <a:spLocks noChangeArrowheads="1"/>
        </xdr:cNvSpPr>
      </xdr:nvSpPr>
      <xdr:spPr bwMode="auto">
        <a:xfrm>
          <a:off x="6867525" y="50272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394" name="Text Box 41">
          <a:extLst>
            <a:ext uri="{FF2B5EF4-FFF2-40B4-BE49-F238E27FC236}">
              <a16:creationId xmlns:a16="http://schemas.microsoft.com/office/drawing/2014/main" id="{00000000-0008-0000-0400-0000DABE0100}"/>
            </a:ext>
          </a:extLst>
        </xdr:cNvPr>
        <xdr:cNvSpPr txBox="1">
          <a:spLocks noChangeArrowheads="1"/>
        </xdr:cNvSpPr>
      </xdr:nvSpPr>
      <xdr:spPr bwMode="auto">
        <a:xfrm>
          <a:off x="6867525" y="50272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219075</xdr:rowOff>
    </xdr:to>
    <xdr:sp macro="" textlink="">
      <xdr:nvSpPr>
        <xdr:cNvPr id="114395" name="Text Box 41">
          <a:extLst>
            <a:ext uri="{FF2B5EF4-FFF2-40B4-BE49-F238E27FC236}">
              <a16:creationId xmlns:a16="http://schemas.microsoft.com/office/drawing/2014/main" id="{00000000-0008-0000-0400-0000DBBE0100}"/>
            </a:ext>
          </a:extLst>
        </xdr:cNvPr>
        <xdr:cNvSpPr txBox="1">
          <a:spLocks noChangeArrowheads="1"/>
        </xdr:cNvSpPr>
      </xdr:nvSpPr>
      <xdr:spPr bwMode="auto">
        <a:xfrm>
          <a:off x="6867525" y="52692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219075</xdr:rowOff>
    </xdr:to>
    <xdr:sp macro="" textlink="">
      <xdr:nvSpPr>
        <xdr:cNvPr id="114396" name="Text Box 41">
          <a:extLst>
            <a:ext uri="{FF2B5EF4-FFF2-40B4-BE49-F238E27FC236}">
              <a16:creationId xmlns:a16="http://schemas.microsoft.com/office/drawing/2014/main" id="{00000000-0008-0000-0400-0000DCBE0100}"/>
            </a:ext>
          </a:extLst>
        </xdr:cNvPr>
        <xdr:cNvSpPr txBox="1">
          <a:spLocks noChangeArrowheads="1"/>
        </xdr:cNvSpPr>
      </xdr:nvSpPr>
      <xdr:spPr bwMode="auto">
        <a:xfrm>
          <a:off x="6867525" y="52692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219075</xdr:rowOff>
    </xdr:to>
    <xdr:sp macro="" textlink="">
      <xdr:nvSpPr>
        <xdr:cNvPr id="114397" name="Text Box 41">
          <a:extLst>
            <a:ext uri="{FF2B5EF4-FFF2-40B4-BE49-F238E27FC236}">
              <a16:creationId xmlns:a16="http://schemas.microsoft.com/office/drawing/2014/main" id="{00000000-0008-0000-0400-0000DDBE0100}"/>
            </a:ext>
          </a:extLst>
        </xdr:cNvPr>
        <xdr:cNvSpPr txBox="1">
          <a:spLocks noChangeArrowheads="1"/>
        </xdr:cNvSpPr>
      </xdr:nvSpPr>
      <xdr:spPr bwMode="auto">
        <a:xfrm>
          <a:off x="6867525" y="52692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219075</xdr:rowOff>
    </xdr:to>
    <xdr:sp macro="" textlink="">
      <xdr:nvSpPr>
        <xdr:cNvPr id="114398" name="Text Box 41">
          <a:extLst>
            <a:ext uri="{FF2B5EF4-FFF2-40B4-BE49-F238E27FC236}">
              <a16:creationId xmlns:a16="http://schemas.microsoft.com/office/drawing/2014/main" id="{00000000-0008-0000-0400-0000DEBE0100}"/>
            </a:ext>
          </a:extLst>
        </xdr:cNvPr>
        <xdr:cNvSpPr txBox="1">
          <a:spLocks noChangeArrowheads="1"/>
        </xdr:cNvSpPr>
      </xdr:nvSpPr>
      <xdr:spPr bwMode="auto">
        <a:xfrm>
          <a:off x="6867525" y="52692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399" name="Text Box 41">
          <a:extLst>
            <a:ext uri="{FF2B5EF4-FFF2-40B4-BE49-F238E27FC236}">
              <a16:creationId xmlns:a16="http://schemas.microsoft.com/office/drawing/2014/main" id="{00000000-0008-0000-0400-0000DFBE0100}"/>
            </a:ext>
          </a:extLst>
        </xdr:cNvPr>
        <xdr:cNvSpPr txBox="1">
          <a:spLocks noChangeArrowheads="1"/>
        </xdr:cNvSpPr>
      </xdr:nvSpPr>
      <xdr:spPr bwMode="auto">
        <a:xfrm>
          <a:off x="6867525" y="61045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00" name="Text Box 41">
          <a:extLst>
            <a:ext uri="{FF2B5EF4-FFF2-40B4-BE49-F238E27FC236}">
              <a16:creationId xmlns:a16="http://schemas.microsoft.com/office/drawing/2014/main" id="{00000000-0008-0000-0400-0000E0BE0100}"/>
            </a:ext>
          </a:extLst>
        </xdr:cNvPr>
        <xdr:cNvSpPr txBox="1">
          <a:spLocks noChangeArrowheads="1"/>
        </xdr:cNvSpPr>
      </xdr:nvSpPr>
      <xdr:spPr bwMode="auto">
        <a:xfrm>
          <a:off x="6867525" y="61045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01" name="Text Box 41">
          <a:extLst>
            <a:ext uri="{FF2B5EF4-FFF2-40B4-BE49-F238E27FC236}">
              <a16:creationId xmlns:a16="http://schemas.microsoft.com/office/drawing/2014/main" id="{00000000-0008-0000-0400-0000E1BE0100}"/>
            </a:ext>
          </a:extLst>
        </xdr:cNvPr>
        <xdr:cNvSpPr txBox="1">
          <a:spLocks noChangeArrowheads="1"/>
        </xdr:cNvSpPr>
      </xdr:nvSpPr>
      <xdr:spPr bwMode="auto">
        <a:xfrm>
          <a:off x="6867525" y="61045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02" name="Text Box 41">
          <a:extLst>
            <a:ext uri="{FF2B5EF4-FFF2-40B4-BE49-F238E27FC236}">
              <a16:creationId xmlns:a16="http://schemas.microsoft.com/office/drawing/2014/main" id="{00000000-0008-0000-0400-0000E2BE0100}"/>
            </a:ext>
          </a:extLst>
        </xdr:cNvPr>
        <xdr:cNvSpPr txBox="1">
          <a:spLocks noChangeArrowheads="1"/>
        </xdr:cNvSpPr>
      </xdr:nvSpPr>
      <xdr:spPr bwMode="auto">
        <a:xfrm>
          <a:off x="6867525" y="61045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03" name="Text Box 41">
          <a:extLst>
            <a:ext uri="{FF2B5EF4-FFF2-40B4-BE49-F238E27FC236}">
              <a16:creationId xmlns:a16="http://schemas.microsoft.com/office/drawing/2014/main" id="{00000000-0008-0000-0400-0000E3BE0100}"/>
            </a:ext>
          </a:extLst>
        </xdr:cNvPr>
        <xdr:cNvSpPr txBox="1">
          <a:spLocks noChangeArrowheads="1"/>
        </xdr:cNvSpPr>
      </xdr:nvSpPr>
      <xdr:spPr bwMode="auto">
        <a:xfrm>
          <a:off x="6867525" y="63550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04" name="Text Box 41">
          <a:extLst>
            <a:ext uri="{FF2B5EF4-FFF2-40B4-BE49-F238E27FC236}">
              <a16:creationId xmlns:a16="http://schemas.microsoft.com/office/drawing/2014/main" id="{00000000-0008-0000-0400-0000E4BE0100}"/>
            </a:ext>
          </a:extLst>
        </xdr:cNvPr>
        <xdr:cNvSpPr txBox="1">
          <a:spLocks noChangeArrowheads="1"/>
        </xdr:cNvSpPr>
      </xdr:nvSpPr>
      <xdr:spPr bwMode="auto">
        <a:xfrm>
          <a:off x="6867525" y="63550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05" name="Text Box 41">
          <a:extLst>
            <a:ext uri="{FF2B5EF4-FFF2-40B4-BE49-F238E27FC236}">
              <a16:creationId xmlns:a16="http://schemas.microsoft.com/office/drawing/2014/main" id="{00000000-0008-0000-0400-0000E5BE0100}"/>
            </a:ext>
          </a:extLst>
        </xdr:cNvPr>
        <xdr:cNvSpPr txBox="1">
          <a:spLocks noChangeArrowheads="1"/>
        </xdr:cNvSpPr>
      </xdr:nvSpPr>
      <xdr:spPr bwMode="auto">
        <a:xfrm>
          <a:off x="6867525" y="63550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104775</xdr:colOff>
      <xdr:row>52</xdr:row>
      <xdr:rowOff>0</xdr:rowOff>
    </xdr:from>
    <xdr:to>
      <xdr:col>4</xdr:col>
      <xdr:colOff>209550</xdr:colOff>
      <xdr:row>52</xdr:row>
      <xdr:rowOff>219075</xdr:rowOff>
    </xdr:to>
    <xdr:sp macro="" textlink="">
      <xdr:nvSpPr>
        <xdr:cNvPr id="114406" name="Text Box 41">
          <a:extLst>
            <a:ext uri="{FF2B5EF4-FFF2-40B4-BE49-F238E27FC236}">
              <a16:creationId xmlns:a16="http://schemas.microsoft.com/office/drawing/2014/main" id="{00000000-0008-0000-0400-0000E6BE0100}"/>
            </a:ext>
          </a:extLst>
        </xdr:cNvPr>
        <xdr:cNvSpPr txBox="1">
          <a:spLocks noChangeArrowheads="1"/>
        </xdr:cNvSpPr>
      </xdr:nvSpPr>
      <xdr:spPr bwMode="auto">
        <a:xfrm>
          <a:off x="6172200"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07" name="Text Box 41">
          <a:extLst>
            <a:ext uri="{FF2B5EF4-FFF2-40B4-BE49-F238E27FC236}">
              <a16:creationId xmlns:a16="http://schemas.microsoft.com/office/drawing/2014/main" id="{00000000-0008-0000-0400-0000E7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08" name="Text Box 41">
          <a:extLst>
            <a:ext uri="{FF2B5EF4-FFF2-40B4-BE49-F238E27FC236}">
              <a16:creationId xmlns:a16="http://schemas.microsoft.com/office/drawing/2014/main" id="{00000000-0008-0000-0400-0000E8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09" name="Text Box 41">
          <a:extLst>
            <a:ext uri="{FF2B5EF4-FFF2-40B4-BE49-F238E27FC236}">
              <a16:creationId xmlns:a16="http://schemas.microsoft.com/office/drawing/2014/main" id="{00000000-0008-0000-0400-0000E9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10" name="Text Box 41">
          <a:extLst>
            <a:ext uri="{FF2B5EF4-FFF2-40B4-BE49-F238E27FC236}">
              <a16:creationId xmlns:a16="http://schemas.microsoft.com/office/drawing/2014/main" id="{00000000-0008-0000-0400-0000EABE0100}"/>
            </a:ext>
          </a:extLst>
        </xdr:cNvPr>
        <xdr:cNvSpPr txBox="1">
          <a:spLocks noChangeArrowheads="1"/>
        </xdr:cNvSpPr>
      </xdr:nvSpPr>
      <xdr:spPr bwMode="auto">
        <a:xfrm>
          <a:off x="6867525" y="648843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11" name="Text Box 41">
          <a:extLst>
            <a:ext uri="{FF2B5EF4-FFF2-40B4-BE49-F238E27FC236}">
              <a16:creationId xmlns:a16="http://schemas.microsoft.com/office/drawing/2014/main" id="{00000000-0008-0000-0400-0000EBBE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12" name="Text Box 41">
          <a:extLst>
            <a:ext uri="{FF2B5EF4-FFF2-40B4-BE49-F238E27FC236}">
              <a16:creationId xmlns:a16="http://schemas.microsoft.com/office/drawing/2014/main" id="{00000000-0008-0000-0400-0000ECBE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13" name="Text Box 41">
          <a:extLst>
            <a:ext uri="{FF2B5EF4-FFF2-40B4-BE49-F238E27FC236}">
              <a16:creationId xmlns:a16="http://schemas.microsoft.com/office/drawing/2014/main" id="{00000000-0008-0000-0400-0000EDBE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14" name="Text Box 41">
          <a:extLst>
            <a:ext uri="{FF2B5EF4-FFF2-40B4-BE49-F238E27FC236}">
              <a16:creationId xmlns:a16="http://schemas.microsoft.com/office/drawing/2014/main" id="{00000000-0008-0000-0400-0000EEBE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15" name="Text Box 41">
          <a:extLst>
            <a:ext uri="{FF2B5EF4-FFF2-40B4-BE49-F238E27FC236}">
              <a16:creationId xmlns:a16="http://schemas.microsoft.com/office/drawing/2014/main" id="{00000000-0008-0000-0400-0000EFBE0100}"/>
            </a:ext>
          </a:extLst>
        </xdr:cNvPr>
        <xdr:cNvSpPr txBox="1">
          <a:spLocks noChangeArrowheads="1"/>
        </xdr:cNvSpPr>
      </xdr:nvSpPr>
      <xdr:spPr bwMode="auto">
        <a:xfrm>
          <a:off x="6867525" y="757047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16" name="Text Box 41">
          <a:extLst>
            <a:ext uri="{FF2B5EF4-FFF2-40B4-BE49-F238E27FC236}">
              <a16:creationId xmlns:a16="http://schemas.microsoft.com/office/drawing/2014/main" id="{00000000-0008-0000-0400-0000F0BE0100}"/>
            </a:ext>
          </a:extLst>
        </xdr:cNvPr>
        <xdr:cNvSpPr txBox="1">
          <a:spLocks noChangeArrowheads="1"/>
        </xdr:cNvSpPr>
      </xdr:nvSpPr>
      <xdr:spPr bwMode="auto">
        <a:xfrm>
          <a:off x="6867525" y="757047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17" name="Text Box 41">
          <a:extLst>
            <a:ext uri="{FF2B5EF4-FFF2-40B4-BE49-F238E27FC236}">
              <a16:creationId xmlns:a16="http://schemas.microsoft.com/office/drawing/2014/main" id="{00000000-0008-0000-0400-0000F1BE0100}"/>
            </a:ext>
          </a:extLst>
        </xdr:cNvPr>
        <xdr:cNvSpPr txBox="1">
          <a:spLocks noChangeArrowheads="1"/>
        </xdr:cNvSpPr>
      </xdr:nvSpPr>
      <xdr:spPr bwMode="auto">
        <a:xfrm>
          <a:off x="6867525" y="757047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18" name="Text Box 41">
          <a:extLst>
            <a:ext uri="{FF2B5EF4-FFF2-40B4-BE49-F238E27FC236}">
              <a16:creationId xmlns:a16="http://schemas.microsoft.com/office/drawing/2014/main" id="{00000000-0008-0000-0400-0000F2BE0100}"/>
            </a:ext>
          </a:extLst>
        </xdr:cNvPr>
        <xdr:cNvSpPr txBox="1">
          <a:spLocks noChangeArrowheads="1"/>
        </xdr:cNvSpPr>
      </xdr:nvSpPr>
      <xdr:spPr bwMode="auto">
        <a:xfrm>
          <a:off x="6867525" y="757047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19" name="Text Box 41">
          <a:extLst>
            <a:ext uri="{FF2B5EF4-FFF2-40B4-BE49-F238E27FC236}">
              <a16:creationId xmlns:a16="http://schemas.microsoft.com/office/drawing/2014/main" id="{00000000-0008-0000-0400-0000F3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0" name="Text Box 41">
          <a:extLst>
            <a:ext uri="{FF2B5EF4-FFF2-40B4-BE49-F238E27FC236}">
              <a16:creationId xmlns:a16="http://schemas.microsoft.com/office/drawing/2014/main" id="{00000000-0008-0000-0400-0000F4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1" name="Text Box 41">
          <a:extLst>
            <a:ext uri="{FF2B5EF4-FFF2-40B4-BE49-F238E27FC236}">
              <a16:creationId xmlns:a16="http://schemas.microsoft.com/office/drawing/2014/main" id="{00000000-0008-0000-0400-0000F5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2" name="Text Box 41">
          <a:extLst>
            <a:ext uri="{FF2B5EF4-FFF2-40B4-BE49-F238E27FC236}">
              <a16:creationId xmlns:a16="http://schemas.microsoft.com/office/drawing/2014/main" id="{00000000-0008-0000-0400-0000F6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3" name="Text Box 41">
          <a:extLst>
            <a:ext uri="{FF2B5EF4-FFF2-40B4-BE49-F238E27FC236}">
              <a16:creationId xmlns:a16="http://schemas.microsoft.com/office/drawing/2014/main" id="{00000000-0008-0000-0400-0000F7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4" name="Text Box 41">
          <a:extLst>
            <a:ext uri="{FF2B5EF4-FFF2-40B4-BE49-F238E27FC236}">
              <a16:creationId xmlns:a16="http://schemas.microsoft.com/office/drawing/2014/main" id="{00000000-0008-0000-0400-0000F8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5" name="Text Box 41">
          <a:extLst>
            <a:ext uri="{FF2B5EF4-FFF2-40B4-BE49-F238E27FC236}">
              <a16:creationId xmlns:a16="http://schemas.microsoft.com/office/drawing/2014/main" id="{00000000-0008-0000-0400-0000F9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6" name="Text Box 41">
          <a:extLst>
            <a:ext uri="{FF2B5EF4-FFF2-40B4-BE49-F238E27FC236}">
              <a16:creationId xmlns:a16="http://schemas.microsoft.com/office/drawing/2014/main" id="{00000000-0008-0000-0400-0000FA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7" name="Text Box 41">
          <a:extLst>
            <a:ext uri="{FF2B5EF4-FFF2-40B4-BE49-F238E27FC236}">
              <a16:creationId xmlns:a16="http://schemas.microsoft.com/office/drawing/2014/main" id="{00000000-0008-0000-0400-0000FB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8" name="Text Box 41">
          <a:extLst>
            <a:ext uri="{FF2B5EF4-FFF2-40B4-BE49-F238E27FC236}">
              <a16:creationId xmlns:a16="http://schemas.microsoft.com/office/drawing/2014/main" id="{00000000-0008-0000-0400-0000FC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29" name="Text Box 41">
          <a:extLst>
            <a:ext uri="{FF2B5EF4-FFF2-40B4-BE49-F238E27FC236}">
              <a16:creationId xmlns:a16="http://schemas.microsoft.com/office/drawing/2014/main" id="{00000000-0008-0000-0400-0000FD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0" name="Text Box 41">
          <a:extLst>
            <a:ext uri="{FF2B5EF4-FFF2-40B4-BE49-F238E27FC236}">
              <a16:creationId xmlns:a16="http://schemas.microsoft.com/office/drawing/2014/main" id="{00000000-0008-0000-0400-0000FEBE0100}"/>
            </a:ext>
          </a:extLst>
        </xdr:cNvPr>
        <xdr:cNvSpPr txBox="1">
          <a:spLocks noChangeArrowheads="1"/>
        </xdr:cNvSpPr>
      </xdr:nvSpPr>
      <xdr:spPr bwMode="auto">
        <a:xfrm>
          <a:off x="6867525" y="770382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68</xdr:row>
      <xdr:rowOff>95250</xdr:rowOff>
    </xdr:from>
    <xdr:to>
      <xdr:col>4</xdr:col>
      <xdr:colOff>1285875</xdr:colOff>
      <xdr:row>68</xdr:row>
      <xdr:rowOff>314325</xdr:rowOff>
    </xdr:to>
    <xdr:sp macro="" textlink="">
      <xdr:nvSpPr>
        <xdr:cNvPr id="114431" name="Text Box 41">
          <a:extLst>
            <a:ext uri="{FF2B5EF4-FFF2-40B4-BE49-F238E27FC236}">
              <a16:creationId xmlns:a16="http://schemas.microsoft.com/office/drawing/2014/main" id="{00000000-0008-0000-0400-0000FFBE0100}"/>
            </a:ext>
          </a:extLst>
        </xdr:cNvPr>
        <xdr:cNvSpPr txBox="1">
          <a:spLocks noChangeArrowheads="1"/>
        </xdr:cNvSpPr>
      </xdr:nvSpPr>
      <xdr:spPr bwMode="auto">
        <a:xfrm>
          <a:off x="7248525" y="82991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32" name="Text Box 41">
          <a:extLst>
            <a:ext uri="{FF2B5EF4-FFF2-40B4-BE49-F238E27FC236}">
              <a16:creationId xmlns:a16="http://schemas.microsoft.com/office/drawing/2014/main" id="{00000000-0008-0000-0400-000000BF0100}"/>
            </a:ext>
          </a:extLst>
        </xdr:cNvPr>
        <xdr:cNvSpPr txBox="1">
          <a:spLocks noChangeArrowheads="1"/>
        </xdr:cNvSpPr>
      </xdr:nvSpPr>
      <xdr:spPr bwMode="auto">
        <a:xfrm>
          <a:off x="6867525" y="807815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33" name="Text Box 41">
          <a:extLst>
            <a:ext uri="{FF2B5EF4-FFF2-40B4-BE49-F238E27FC236}">
              <a16:creationId xmlns:a16="http://schemas.microsoft.com/office/drawing/2014/main" id="{00000000-0008-0000-0400-000001BF0100}"/>
            </a:ext>
          </a:extLst>
        </xdr:cNvPr>
        <xdr:cNvSpPr txBox="1">
          <a:spLocks noChangeArrowheads="1"/>
        </xdr:cNvSpPr>
      </xdr:nvSpPr>
      <xdr:spPr bwMode="auto">
        <a:xfrm>
          <a:off x="6867525" y="807815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34" name="Text Box 41">
          <a:extLst>
            <a:ext uri="{FF2B5EF4-FFF2-40B4-BE49-F238E27FC236}">
              <a16:creationId xmlns:a16="http://schemas.microsoft.com/office/drawing/2014/main" id="{00000000-0008-0000-0400-000002BF0100}"/>
            </a:ext>
          </a:extLst>
        </xdr:cNvPr>
        <xdr:cNvSpPr txBox="1">
          <a:spLocks noChangeArrowheads="1"/>
        </xdr:cNvSpPr>
      </xdr:nvSpPr>
      <xdr:spPr bwMode="auto">
        <a:xfrm>
          <a:off x="6867525" y="807815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35" name="Text Box 41">
          <a:extLst>
            <a:ext uri="{FF2B5EF4-FFF2-40B4-BE49-F238E27FC236}">
              <a16:creationId xmlns:a16="http://schemas.microsoft.com/office/drawing/2014/main" id="{00000000-0008-0000-0400-000003BF0100}"/>
            </a:ext>
          </a:extLst>
        </xdr:cNvPr>
        <xdr:cNvSpPr txBox="1">
          <a:spLocks noChangeArrowheads="1"/>
        </xdr:cNvSpPr>
      </xdr:nvSpPr>
      <xdr:spPr bwMode="auto">
        <a:xfrm>
          <a:off x="6867525" y="82896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36" name="Text Box 41">
          <a:extLst>
            <a:ext uri="{FF2B5EF4-FFF2-40B4-BE49-F238E27FC236}">
              <a16:creationId xmlns:a16="http://schemas.microsoft.com/office/drawing/2014/main" id="{00000000-0008-0000-0400-000004BF0100}"/>
            </a:ext>
          </a:extLst>
        </xdr:cNvPr>
        <xdr:cNvSpPr txBox="1">
          <a:spLocks noChangeArrowheads="1"/>
        </xdr:cNvSpPr>
      </xdr:nvSpPr>
      <xdr:spPr bwMode="auto">
        <a:xfrm>
          <a:off x="6867525" y="82896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37" name="Text Box 41">
          <a:extLst>
            <a:ext uri="{FF2B5EF4-FFF2-40B4-BE49-F238E27FC236}">
              <a16:creationId xmlns:a16="http://schemas.microsoft.com/office/drawing/2014/main" id="{00000000-0008-0000-0400-000005BF0100}"/>
            </a:ext>
          </a:extLst>
        </xdr:cNvPr>
        <xdr:cNvSpPr txBox="1">
          <a:spLocks noChangeArrowheads="1"/>
        </xdr:cNvSpPr>
      </xdr:nvSpPr>
      <xdr:spPr bwMode="auto">
        <a:xfrm>
          <a:off x="6867525" y="82896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38" name="Text Box 41">
          <a:extLst>
            <a:ext uri="{FF2B5EF4-FFF2-40B4-BE49-F238E27FC236}">
              <a16:creationId xmlns:a16="http://schemas.microsoft.com/office/drawing/2014/main" id="{00000000-0008-0000-0400-000006BF0100}"/>
            </a:ext>
          </a:extLst>
        </xdr:cNvPr>
        <xdr:cNvSpPr txBox="1">
          <a:spLocks noChangeArrowheads="1"/>
        </xdr:cNvSpPr>
      </xdr:nvSpPr>
      <xdr:spPr bwMode="auto">
        <a:xfrm>
          <a:off x="6867525" y="82896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78</xdr:row>
      <xdr:rowOff>19050</xdr:rowOff>
    </xdr:to>
    <xdr:sp macro="" textlink="">
      <xdr:nvSpPr>
        <xdr:cNvPr id="114439" name="Text Box 41">
          <a:extLst>
            <a:ext uri="{FF2B5EF4-FFF2-40B4-BE49-F238E27FC236}">
              <a16:creationId xmlns:a16="http://schemas.microsoft.com/office/drawing/2014/main" id="{00000000-0008-0000-0400-000007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78</xdr:row>
      <xdr:rowOff>19050</xdr:rowOff>
    </xdr:to>
    <xdr:sp macro="" textlink="">
      <xdr:nvSpPr>
        <xdr:cNvPr id="114440" name="Text Box 41">
          <a:extLst>
            <a:ext uri="{FF2B5EF4-FFF2-40B4-BE49-F238E27FC236}">
              <a16:creationId xmlns:a16="http://schemas.microsoft.com/office/drawing/2014/main" id="{00000000-0008-0000-0400-000008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78</xdr:row>
      <xdr:rowOff>19050</xdr:rowOff>
    </xdr:to>
    <xdr:sp macro="" textlink="">
      <xdr:nvSpPr>
        <xdr:cNvPr id="114441" name="Text Box 41">
          <a:extLst>
            <a:ext uri="{FF2B5EF4-FFF2-40B4-BE49-F238E27FC236}">
              <a16:creationId xmlns:a16="http://schemas.microsoft.com/office/drawing/2014/main" id="{00000000-0008-0000-0400-000009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78</xdr:row>
      <xdr:rowOff>19050</xdr:rowOff>
    </xdr:to>
    <xdr:sp macro="" textlink="">
      <xdr:nvSpPr>
        <xdr:cNvPr id="114442" name="Text Box 41">
          <a:extLst>
            <a:ext uri="{FF2B5EF4-FFF2-40B4-BE49-F238E27FC236}">
              <a16:creationId xmlns:a16="http://schemas.microsoft.com/office/drawing/2014/main" id="{00000000-0008-0000-0400-00000A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78</xdr:row>
      <xdr:rowOff>19050</xdr:rowOff>
    </xdr:to>
    <xdr:sp macro="" textlink="">
      <xdr:nvSpPr>
        <xdr:cNvPr id="114443" name="Text Box 41">
          <a:extLst>
            <a:ext uri="{FF2B5EF4-FFF2-40B4-BE49-F238E27FC236}">
              <a16:creationId xmlns:a16="http://schemas.microsoft.com/office/drawing/2014/main" id="{00000000-0008-0000-0400-00000B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78</xdr:row>
      <xdr:rowOff>19050</xdr:rowOff>
    </xdr:to>
    <xdr:sp macro="" textlink="">
      <xdr:nvSpPr>
        <xdr:cNvPr id="114444" name="Text Box 41">
          <a:extLst>
            <a:ext uri="{FF2B5EF4-FFF2-40B4-BE49-F238E27FC236}">
              <a16:creationId xmlns:a16="http://schemas.microsoft.com/office/drawing/2014/main" id="{00000000-0008-0000-0400-00000C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78</xdr:row>
      <xdr:rowOff>19050</xdr:rowOff>
    </xdr:to>
    <xdr:sp macro="" textlink="">
      <xdr:nvSpPr>
        <xdr:cNvPr id="114445" name="Text Box 41">
          <a:extLst>
            <a:ext uri="{FF2B5EF4-FFF2-40B4-BE49-F238E27FC236}">
              <a16:creationId xmlns:a16="http://schemas.microsoft.com/office/drawing/2014/main" id="{00000000-0008-0000-0400-00000D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78</xdr:row>
      <xdr:rowOff>19050</xdr:rowOff>
    </xdr:to>
    <xdr:sp macro="" textlink="">
      <xdr:nvSpPr>
        <xdr:cNvPr id="114446" name="Text Box 41">
          <a:extLst>
            <a:ext uri="{FF2B5EF4-FFF2-40B4-BE49-F238E27FC236}">
              <a16:creationId xmlns:a16="http://schemas.microsoft.com/office/drawing/2014/main" id="{00000000-0008-0000-0400-00000E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78</xdr:row>
      <xdr:rowOff>19050</xdr:rowOff>
    </xdr:to>
    <xdr:sp macro="" textlink="">
      <xdr:nvSpPr>
        <xdr:cNvPr id="114447" name="Text Box 41">
          <a:extLst>
            <a:ext uri="{FF2B5EF4-FFF2-40B4-BE49-F238E27FC236}">
              <a16:creationId xmlns:a16="http://schemas.microsoft.com/office/drawing/2014/main" id="{00000000-0008-0000-0400-00000F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78</xdr:row>
      <xdr:rowOff>19050</xdr:rowOff>
    </xdr:to>
    <xdr:sp macro="" textlink="">
      <xdr:nvSpPr>
        <xdr:cNvPr id="114448" name="Text Box 41">
          <a:extLst>
            <a:ext uri="{FF2B5EF4-FFF2-40B4-BE49-F238E27FC236}">
              <a16:creationId xmlns:a16="http://schemas.microsoft.com/office/drawing/2014/main" id="{00000000-0008-0000-0400-000010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78</xdr:row>
      <xdr:rowOff>19050</xdr:rowOff>
    </xdr:to>
    <xdr:sp macro="" textlink="">
      <xdr:nvSpPr>
        <xdr:cNvPr id="114449" name="Text Box 41">
          <a:extLst>
            <a:ext uri="{FF2B5EF4-FFF2-40B4-BE49-F238E27FC236}">
              <a16:creationId xmlns:a16="http://schemas.microsoft.com/office/drawing/2014/main" id="{00000000-0008-0000-0400-000011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78</xdr:row>
      <xdr:rowOff>19050</xdr:rowOff>
    </xdr:to>
    <xdr:sp macro="" textlink="">
      <xdr:nvSpPr>
        <xdr:cNvPr id="114450" name="Text Box 41">
          <a:extLst>
            <a:ext uri="{FF2B5EF4-FFF2-40B4-BE49-F238E27FC236}">
              <a16:creationId xmlns:a16="http://schemas.microsoft.com/office/drawing/2014/main" id="{00000000-0008-0000-0400-000012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78</xdr:row>
      <xdr:rowOff>19050</xdr:rowOff>
    </xdr:to>
    <xdr:sp macro="" textlink="">
      <xdr:nvSpPr>
        <xdr:cNvPr id="114451" name="Text Box 41">
          <a:extLst>
            <a:ext uri="{FF2B5EF4-FFF2-40B4-BE49-F238E27FC236}">
              <a16:creationId xmlns:a16="http://schemas.microsoft.com/office/drawing/2014/main" id="{00000000-0008-0000-0400-000013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78</xdr:row>
      <xdr:rowOff>19050</xdr:rowOff>
    </xdr:to>
    <xdr:sp macro="" textlink="">
      <xdr:nvSpPr>
        <xdr:cNvPr id="114452" name="Text Box 41">
          <a:extLst>
            <a:ext uri="{FF2B5EF4-FFF2-40B4-BE49-F238E27FC236}">
              <a16:creationId xmlns:a16="http://schemas.microsoft.com/office/drawing/2014/main" id="{00000000-0008-0000-0400-000014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78</xdr:row>
      <xdr:rowOff>19050</xdr:rowOff>
    </xdr:to>
    <xdr:sp macro="" textlink="">
      <xdr:nvSpPr>
        <xdr:cNvPr id="114453" name="Text Box 41">
          <a:extLst>
            <a:ext uri="{FF2B5EF4-FFF2-40B4-BE49-F238E27FC236}">
              <a16:creationId xmlns:a16="http://schemas.microsoft.com/office/drawing/2014/main" id="{00000000-0008-0000-0400-000015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78</xdr:row>
      <xdr:rowOff>19050</xdr:rowOff>
    </xdr:to>
    <xdr:sp macro="" textlink="">
      <xdr:nvSpPr>
        <xdr:cNvPr id="114454" name="Text Box 41">
          <a:extLst>
            <a:ext uri="{FF2B5EF4-FFF2-40B4-BE49-F238E27FC236}">
              <a16:creationId xmlns:a16="http://schemas.microsoft.com/office/drawing/2014/main" id="{00000000-0008-0000-0400-000016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78</xdr:row>
      <xdr:rowOff>19050</xdr:rowOff>
    </xdr:to>
    <xdr:sp macro="" textlink="">
      <xdr:nvSpPr>
        <xdr:cNvPr id="114455" name="Text Box 41">
          <a:extLst>
            <a:ext uri="{FF2B5EF4-FFF2-40B4-BE49-F238E27FC236}">
              <a16:creationId xmlns:a16="http://schemas.microsoft.com/office/drawing/2014/main" id="{00000000-0008-0000-0400-000017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78</xdr:row>
      <xdr:rowOff>19050</xdr:rowOff>
    </xdr:to>
    <xdr:sp macro="" textlink="">
      <xdr:nvSpPr>
        <xdr:cNvPr id="114456" name="Text Box 41">
          <a:extLst>
            <a:ext uri="{FF2B5EF4-FFF2-40B4-BE49-F238E27FC236}">
              <a16:creationId xmlns:a16="http://schemas.microsoft.com/office/drawing/2014/main" id="{00000000-0008-0000-0400-000018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78</xdr:row>
      <xdr:rowOff>19050</xdr:rowOff>
    </xdr:to>
    <xdr:sp macro="" textlink="">
      <xdr:nvSpPr>
        <xdr:cNvPr id="114457" name="Text Box 41">
          <a:extLst>
            <a:ext uri="{FF2B5EF4-FFF2-40B4-BE49-F238E27FC236}">
              <a16:creationId xmlns:a16="http://schemas.microsoft.com/office/drawing/2014/main" id="{00000000-0008-0000-0400-000019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78</xdr:row>
      <xdr:rowOff>19050</xdr:rowOff>
    </xdr:to>
    <xdr:sp macro="" textlink="">
      <xdr:nvSpPr>
        <xdr:cNvPr id="114458" name="Text Box 41">
          <a:extLst>
            <a:ext uri="{FF2B5EF4-FFF2-40B4-BE49-F238E27FC236}">
              <a16:creationId xmlns:a16="http://schemas.microsoft.com/office/drawing/2014/main" id="{00000000-0008-0000-0400-00001ABF0100}"/>
            </a:ext>
          </a:extLst>
        </xdr:cNvPr>
        <xdr:cNvSpPr txBox="1">
          <a:spLocks noChangeArrowheads="1"/>
        </xdr:cNvSpPr>
      </xdr:nvSpPr>
      <xdr:spPr bwMode="auto">
        <a:xfrm>
          <a:off x="6867525" y="846867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59" name="Text Box 41">
          <a:extLst>
            <a:ext uri="{FF2B5EF4-FFF2-40B4-BE49-F238E27FC236}">
              <a16:creationId xmlns:a16="http://schemas.microsoft.com/office/drawing/2014/main" id="{00000000-0008-0000-0400-00001B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0" name="Text Box 41">
          <a:extLst>
            <a:ext uri="{FF2B5EF4-FFF2-40B4-BE49-F238E27FC236}">
              <a16:creationId xmlns:a16="http://schemas.microsoft.com/office/drawing/2014/main" id="{00000000-0008-0000-0400-00001C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1" name="Text Box 41">
          <a:extLst>
            <a:ext uri="{FF2B5EF4-FFF2-40B4-BE49-F238E27FC236}">
              <a16:creationId xmlns:a16="http://schemas.microsoft.com/office/drawing/2014/main" id="{00000000-0008-0000-0400-00001D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2" name="Text Box 41">
          <a:extLst>
            <a:ext uri="{FF2B5EF4-FFF2-40B4-BE49-F238E27FC236}">
              <a16:creationId xmlns:a16="http://schemas.microsoft.com/office/drawing/2014/main" id="{00000000-0008-0000-0400-00001E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3" name="Text Box 41">
          <a:extLst>
            <a:ext uri="{FF2B5EF4-FFF2-40B4-BE49-F238E27FC236}">
              <a16:creationId xmlns:a16="http://schemas.microsoft.com/office/drawing/2014/main" id="{00000000-0008-0000-0400-00001F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4" name="Text Box 41">
          <a:extLst>
            <a:ext uri="{FF2B5EF4-FFF2-40B4-BE49-F238E27FC236}">
              <a16:creationId xmlns:a16="http://schemas.microsoft.com/office/drawing/2014/main" id="{00000000-0008-0000-0400-000020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5" name="Text Box 41">
          <a:extLst>
            <a:ext uri="{FF2B5EF4-FFF2-40B4-BE49-F238E27FC236}">
              <a16:creationId xmlns:a16="http://schemas.microsoft.com/office/drawing/2014/main" id="{00000000-0008-0000-0400-000021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66" name="Text Box 41">
          <a:extLst>
            <a:ext uri="{FF2B5EF4-FFF2-40B4-BE49-F238E27FC236}">
              <a16:creationId xmlns:a16="http://schemas.microsoft.com/office/drawing/2014/main" id="{00000000-0008-0000-0400-000022BF0100}"/>
            </a:ext>
          </a:extLst>
        </xdr:cNvPr>
        <xdr:cNvSpPr txBox="1">
          <a:spLocks noChangeArrowheads="1"/>
        </xdr:cNvSpPr>
      </xdr:nvSpPr>
      <xdr:spPr bwMode="auto">
        <a:xfrm>
          <a:off x="6867525" y="92392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67" name="Text Box 41">
          <a:extLst>
            <a:ext uri="{FF2B5EF4-FFF2-40B4-BE49-F238E27FC236}">
              <a16:creationId xmlns:a16="http://schemas.microsoft.com/office/drawing/2014/main" id="{00000000-0008-0000-0400-000023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68" name="Text Box 41">
          <a:extLst>
            <a:ext uri="{FF2B5EF4-FFF2-40B4-BE49-F238E27FC236}">
              <a16:creationId xmlns:a16="http://schemas.microsoft.com/office/drawing/2014/main" id="{00000000-0008-0000-0400-000024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69" name="Text Box 41">
          <a:extLst>
            <a:ext uri="{FF2B5EF4-FFF2-40B4-BE49-F238E27FC236}">
              <a16:creationId xmlns:a16="http://schemas.microsoft.com/office/drawing/2014/main" id="{00000000-0008-0000-0400-000025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0" name="Text Box 41">
          <a:extLst>
            <a:ext uri="{FF2B5EF4-FFF2-40B4-BE49-F238E27FC236}">
              <a16:creationId xmlns:a16="http://schemas.microsoft.com/office/drawing/2014/main" id="{00000000-0008-0000-0400-000026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1" name="Text Box 41">
          <a:extLst>
            <a:ext uri="{FF2B5EF4-FFF2-40B4-BE49-F238E27FC236}">
              <a16:creationId xmlns:a16="http://schemas.microsoft.com/office/drawing/2014/main" id="{00000000-0008-0000-0400-000027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2" name="Text Box 41">
          <a:extLst>
            <a:ext uri="{FF2B5EF4-FFF2-40B4-BE49-F238E27FC236}">
              <a16:creationId xmlns:a16="http://schemas.microsoft.com/office/drawing/2014/main" id="{00000000-0008-0000-0400-000028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3" name="Text Box 41">
          <a:extLst>
            <a:ext uri="{FF2B5EF4-FFF2-40B4-BE49-F238E27FC236}">
              <a16:creationId xmlns:a16="http://schemas.microsoft.com/office/drawing/2014/main" id="{00000000-0008-0000-0400-000029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4" name="Text Box 41">
          <a:extLst>
            <a:ext uri="{FF2B5EF4-FFF2-40B4-BE49-F238E27FC236}">
              <a16:creationId xmlns:a16="http://schemas.microsoft.com/office/drawing/2014/main" id="{00000000-0008-0000-0400-00002A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5" name="Text Box 41">
          <a:extLst>
            <a:ext uri="{FF2B5EF4-FFF2-40B4-BE49-F238E27FC236}">
              <a16:creationId xmlns:a16="http://schemas.microsoft.com/office/drawing/2014/main" id="{00000000-0008-0000-0400-00002B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6" name="Text Box 41">
          <a:extLst>
            <a:ext uri="{FF2B5EF4-FFF2-40B4-BE49-F238E27FC236}">
              <a16:creationId xmlns:a16="http://schemas.microsoft.com/office/drawing/2014/main" id="{00000000-0008-0000-0400-00002C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7" name="Text Box 41">
          <a:extLst>
            <a:ext uri="{FF2B5EF4-FFF2-40B4-BE49-F238E27FC236}">
              <a16:creationId xmlns:a16="http://schemas.microsoft.com/office/drawing/2014/main" id="{00000000-0008-0000-0400-00002D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8" name="Text Box 41">
          <a:extLst>
            <a:ext uri="{FF2B5EF4-FFF2-40B4-BE49-F238E27FC236}">
              <a16:creationId xmlns:a16="http://schemas.microsoft.com/office/drawing/2014/main" id="{00000000-0008-0000-0400-00002E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9" name="Text Box 41">
          <a:extLst>
            <a:ext uri="{FF2B5EF4-FFF2-40B4-BE49-F238E27FC236}">
              <a16:creationId xmlns:a16="http://schemas.microsoft.com/office/drawing/2014/main" id="{00000000-0008-0000-0400-00002F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0" name="Text Box 41">
          <a:extLst>
            <a:ext uri="{FF2B5EF4-FFF2-40B4-BE49-F238E27FC236}">
              <a16:creationId xmlns:a16="http://schemas.microsoft.com/office/drawing/2014/main" id="{00000000-0008-0000-0400-000030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1" name="Text Box 41">
          <a:extLst>
            <a:ext uri="{FF2B5EF4-FFF2-40B4-BE49-F238E27FC236}">
              <a16:creationId xmlns:a16="http://schemas.microsoft.com/office/drawing/2014/main" id="{00000000-0008-0000-0400-000031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2" name="Text Box 41">
          <a:extLst>
            <a:ext uri="{FF2B5EF4-FFF2-40B4-BE49-F238E27FC236}">
              <a16:creationId xmlns:a16="http://schemas.microsoft.com/office/drawing/2014/main" id="{00000000-0008-0000-0400-000032BF0100}"/>
            </a:ext>
          </a:extLst>
        </xdr:cNvPr>
        <xdr:cNvSpPr txBox="1">
          <a:spLocks noChangeArrowheads="1"/>
        </xdr:cNvSpPr>
      </xdr:nvSpPr>
      <xdr:spPr bwMode="auto">
        <a:xfrm>
          <a:off x="6867525" y="11020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3" name="Text Box 41">
          <a:extLst>
            <a:ext uri="{FF2B5EF4-FFF2-40B4-BE49-F238E27FC236}">
              <a16:creationId xmlns:a16="http://schemas.microsoft.com/office/drawing/2014/main" id="{00000000-0008-0000-0400-000033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4" name="Text Box 41">
          <a:extLst>
            <a:ext uri="{FF2B5EF4-FFF2-40B4-BE49-F238E27FC236}">
              <a16:creationId xmlns:a16="http://schemas.microsoft.com/office/drawing/2014/main" id="{00000000-0008-0000-0400-000034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5" name="Text Box 41">
          <a:extLst>
            <a:ext uri="{FF2B5EF4-FFF2-40B4-BE49-F238E27FC236}">
              <a16:creationId xmlns:a16="http://schemas.microsoft.com/office/drawing/2014/main" id="{00000000-0008-0000-0400-000035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6" name="Text Box 41">
          <a:extLst>
            <a:ext uri="{FF2B5EF4-FFF2-40B4-BE49-F238E27FC236}">
              <a16:creationId xmlns:a16="http://schemas.microsoft.com/office/drawing/2014/main" id="{00000000-0008-0000-0400-000036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7" name="Text Box 41">
          <a:extLst>
            <a:ext uri="{FF2B5EF4-FFF2-40B4-BE49-F238E27FC236}">
              <a16:creationId xmlns:a16="http://schemas.microsoft.com/office/drawing/2014/main" id="{00000000-0008-0000-0400-000037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8" name="Text Box 41">
          <a:extLst>
            <a:ext uri="{FF2B5EF4-FFF2-40B4-BE49-F238E27FC236}">
              <a16:creationId xmlns:a16="http://schemas.microsoft.com/office/drawing/2014/main" id="{00000000-0008-0000-0400-000038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89" name="Text Box 41">
          <a:extLst>
            <a:ext uri="{FF2B5EF4-FFF2-40B4-BE49-F238E27FC236}">
              <a16:creationId xmlns:a16="http://schemas.microsoft.com/office/drawing/2014/main" id="{00000000-0008-0000-0400-000039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276225</xdr:rowOff>
    </xdr:to>
    <xdr:sp macro="" textlink="">
      <xdr:nvSpPr>
        <xdr:cNvPr id="114490" name="Text Box 41">
          <a:extLst>
            <a:ext uri="{FF2B5EF4-FFF2-40B4-BE49-F238E27FC236}">
              <a16:creationId xmlns:a16="http://schemas.microsoft.com/office/drawing/2014/main" id="{00000000-0008-0000-0400-00003ABF0100}"/>
            </a:ext>
          </a:extLst>
        </xdr:cNvPr>
        <xdr:cNvSpPr txBox="1">
          <a:spLocks noChangeArrowheads="1"/>
        </xdr:cNvSpPr>
      </xdr:nvSpPr>
      <xdr:spPr bwMode="auto">
        <a:xfrm>
          <a:off x="6867525" y="30489525"/>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1" name="Text Box 41">
          <a:extLst>
            <a:ext uri="{FF2B5EF4-FFF2-40B4-BE49-F238E27FC236}">
              <a16:creationId xmlns:a16="http://schemas.microsoft.com/office/drawing/2014/main" id="{00000000-0008-0000-0400-00003B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2" name="Text Box 41">
          <a:extLst>
            <a:ext uri="{FF2B5EF4-FFF2-40B4-BE49-F238E27FC236}">
              <a16:creationId xmlns:a16="http://schemas.microsoft.com/office/drawing/2014/main" id="{00000000-0008-0000-0400-00003C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3" name="Text Box 41">
          <a:extLst>
            <a:ext uri="{FF2B5EF4-FFF2-40B4-BE49-F238E27FC236}">
              <a16:creationId xmlns:a16="http://schemas.microsoft.com/office/drawing/2014/main" id="{00000000-0008-0000-0400-00003D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4" name="Text Box 41">
          <a:extLst>
            <a:ext uri="{FF2B5EF4-FFF2-40B4-BE49-F238E27FC236}">
              <a16:creationId xmlns:a16="http://schemas.microsoft.com/office/drawing/2014/main" id="{00000000-0008-0000-0400-00003E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5" name="Text Box 41">
          <a:extLst>
            <a:ext uri="{FF2B5EF4-FFF2-40B4-BE49-F238E27FC236}">
              <a16:creationId xmlns:a16="http://schemas.microsoft.com/office/drawing/2014/main" id="{00000000-0008-0000-0400-00003F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6" name="Text Box 41">
          <a:extLst>
            <a:ext uri="{FF2B5EF4-FFF2-40B4-BE49-F238E27FC236}">
              <a16:creationId xmlns:a16="http://schemas.microsoft.com/office/drawing/2014/main" id="{00000000-0008-0000-0400-000040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7" name="Text Box 41">
          <a:extLst>
            <a:ext uri="{FF2B5EF4-FFF2-40B4-BE49-F238E27FC236}">
              <a16:creationId xmlns:a16="http://schemas.microsoft.com/office/drawing/2014/main" id="{00000000-0008-0000-0400-000041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8" name="Text Box 41">
          <a:extLst>
            <a:ext uri="{FF2B5EF4-FFF2-40B4-BE49-F238E27FC236}">
              <a16:creationId xmlns:a16="http://schemas.microsoft.com/office/drawing/2014/main" id="{00000000-0008-0000-0400-000042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99" name="Text Box 41">
          <a:extLst>
            <a:ext uri="{FF2B5EF4-FFF2-40B4-BE49-F238E27FC236}">
              <a16:creationId xmlns:a16="http://schemas.microsoft.com/office/drawing/2014/main" id="{00000000-0008-0000-0400-000043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0" name="Text Box 41">
          <a:extLst>
            <a:ext uri="{FF2B5EF4-FFF2-40B4-BE49-F238E27FC236}">
              <a16:creationId xmlns:a16="http://schemas.microsoft.com/office/drawing/2014/main" id="{00000000-0008-0000-0400-000044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1" name="Text Box 41">
          <a:extLst>
            <a:ext uri="{FF2B5EF4-FFF2-40B4-BE49-F238E27FC236}">
              <a16:creationId xmlns:a16="http://schemas.microsoft.com/office/drawing/2014/main" id="{00000000-0008-0000-0400-000045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2" name="Text Box 41">
          <a:extLst>
            <a:ext uri="{FF2B5EF4-FFF2-40B4-BE49-F238E27FC236}">
              <a16:creationId xmlns:a16="http://schemas.microsoft.com/office/drawing/2014/main" id="{00000000-0008-0000-0400-000046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104775</xdr:colOff>
      <xdr:row>55</xdr:row>
      <xdr:rowOff>0</xdr:rowOff>
    </xdr:from>
    <xdr:to>
      <xdr:col>4</xdr:col>
      <xdr:colOff>209550</xdr:colOff>
      <xdr:row>55</xdr:row>
      <xdr:rowOff>114300</xdr:rowOff>
    </xdr:to>
    <xdr:sp macro="" textlink="">
      <xdr:nvSpPr>
        <xdr:cNvPr id="114503" name="Text Box 41">
          <a:extLst>
            <a:ext uri="{FF2B5EF4-FFF2-40B4-BE49-F238E27FC236}">
              <a16:creationId xmlns:a16="http://schemas.microsoft.com/office/drawing/2014/main" id="{00000000-0008-0000-0400-000047BF0100}"/>
            </a:ext>
          </a:extLst>
        </xdr:cNvPr>
        <xdr:cNvSpPr txBox="1">
          <a:spLocks noChangeArrowheads="1"/>
        </xdr:cNvSpPr>
      </xdr:nvSpPr>
      <xdr:spPr bwMode="auto">
        <a:xfrm>
          <a:off x="6172200"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4" name="Text Box 41">
          <a:extLst>
            <a:ext uri="{FF2B5EF4-FFF2-40B4-BE49-F238E27FC236}">
              <a16:creationId xmlns:a16="http://schemas.microsoft.com/office/drawing/2014/main" id="{00000000-0008-0000-0400-000048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5" name="Text Box 41">
          <a:extLst>
            <a:ext uri="{FF2B5EF4-FFF2-40B4-BE49-F238E27FC236}">
              <a16:creationId xmlns:a16="http://schemas.microsoft.com/office/drawing/2014/main" id="{00000000-0008-0000-0400-000049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6" name="Text Box 41">
          <a:extLst>
            <a:ext uri="{FF2B5EF4-FFF2-40B4-BE49-F238E27FC236}">
              <a16:creationId xmlns:a16="http://schemas.microsoft.com/office/drawing/2014/main" id="{00000000-0008-0000-0400-00004A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7" name="Text Box 41">
          <a:extLst>
            <a:ext uri="{FF2B5EF4-FFF2-40B4-BE49-F238E27FC236}">
              <a16:creationId xmlns:a16="http://schemas.microsoft.com/office/drawing/2014/main" id="{00000000-0008-0000-0400-00004BBF0100}"/>
            </a:ext>
          </a:extLst>
        </xdr:cNvPr>
        <xdr:cNvSpPr txBox="1">
          <a:spLocks noChangeArrowheads="1"/>
        </xdr:cNvSpPr>
      </xdr:nvSpPr>
      <xdr:spPr bwMode="auto">
        <a:xfrm>
          <a:off x="6867525" y="676751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services.defensajuridica.gov.co/ekoguims/" TargetMode="External"/><Relationship Id="rId1" Type="http://schemas.openxmlformats.org/officeDocument/2006/relationships/hyperlink" Target="https://zoom.us/j/99241467182?pwd=V0JLUENQV1FHNVpyZVlkL0tiMEpnUT09" TargetMode="Externa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topLeftCell="B35" zoomScale="70" zoomScaleNormal="70" zoomScaleSheetLayoutView="100" workbookViewId="0">
      <selection activeCell="I45" sqref="I45:O45"/>
    </sheetView>
  </sheetViews>
  <sheetFormatPr baseColWidth="10" defaultRowHeight="12.75" x14ac:dyDescent="0.25"/>
  <cols>
    <col min="1" max="1" width="25.5703125" style="30" customWidth="1"/>
    <col min="2" max="2" width="28.140625" style="30" customWidth="1"/>
    <col min="3" max="3" width="7" style="30" bestFit="1" customWidth="1"/>
    <col min="4" max="4" width="26" style="30" customWidth="1"/>
    <col min="5" max="5" width="16.7109375" style="30" customWidth="1"/>
    <col min="6" max="6" width="24.7109375" style="30" customWidth="1"/>
    <col min="7" max="7" width="22" style="30" customWidth="1"/>
    <col min="8" max="8" width="28.7109375" style="30" customWidth="1"/>
    <col min="9" max="9" width="12.28515625" style="72" customWidth="1"/>
    <col min="10" max="10" width="20.5703125" style="72" customWidth="1"/>
    <col min="11" max="11" width="8.85546875" style="72" customWidth="1"/>
    <col min="12" max="12" width="15.85546875" style="72" customWidth="1"/>
    <col min="13" max="13" width="5.140625" style="30" hidden="1" customWidth="1"/>
    <col min="14" max="14" width="21.28515625" style="30" customWidth="1"/>
    <col min="15" max="15" width="15.7109375" style="72" customWidth="1"/>
    <col min="16" max="16" width="12.28515625" style="30" bestFit="1" customWidth="1"/>
    <col min="17" max="16384" width="11.42578125" style="30"/>
  </cols>
  <sheetData>
    <row r="1" spans="1:18" ht="18.75" customHeight="1" x14ac:dyDescent="0.25">
      <c r="A1" s="377"/>
      <c r="B1" s="379"/>
      <c r="C1" s="371" t="s">
        <v>130</v>
      </c>
      <c r="D1" s="372"/>
      <c r="E1" s="372"/>
      <c r="F1" s="372"/>
      <c r="G1" s="372"/>
      <c r="H1" s="372"/>
      <c r="I1" s="372"/>
      <c r="J1" s="372"/>
      <c r="K1" s="372"/>
      <c r="L1" s="372"/>
      <c r="M1" s="372"/>
      <c r="N1" s="372"/>
      <c r="O1" s="373"/>
    </row>
    <row r="2" spans="1:18" ht="18.75" customHeight="1" x14ac:dyDescent="0.25">
      <c r="A2" s="383"/>
      <c r="B2" s="384"/>
      <c r="C2" s="374"/>
      <c r="D2" s="375"/>
      <c r="E2" s="375"/>
      <c r="F2" s="375"/>
      <c r="G2" s="375"/>
      <c r="H2" s="375"/>
      <c r="I2" s="375"/>
      <c r="J2" s="375"/>
      <c r="K2" s="375"/>
      <c r="L2" s="375"/>
      <c r="M2" s="375"/>
      <c r="N2" s="375"/>
      <c r="O2" s="376"/>
    </row>
    <row r="3" spans="1:18" ht="18.75" customHeight="1" x14ac:dyDescent="0.25">
      <c r="A3" s="383"/>
      <c r="B3" s="384"/>
      <c r="C3" s="385" t="s">
        <v>133</v>
      </c>
      <c r="D3" s="386"/>
      <c r="E3" s="386"/>
      <c r="F3" s="387"/>
      <c r="G3" s="385" t="s">
        <v>134</v>
      </c>
      <c r="H3" s="386"/>
      <c r="I3" s="387"/>
      <c r="J3" s="385" t="s">
        <v>135</v>
      </c>
      <c r="K3" s="386"/>
      <c r="L3" s="386"/>
      <c r="M3" s="386"/>
      <c r="N3" s="386"/>
      <c r="O3" s="387"/>
    </row>
    <row r="4" spans="1:18" ht="18.75" customHeight="1" x14ac:dyDescent="0.25">
      <c r="A4" s="380"/>
      <c r="B4" s="382"/>
      <c r="C4" s="388" t="s">
        <v>137</v>
      </c>
      <c r="D4" s="389"/>
      <c r="E4" s="389"/>
      <c r="F4" s="390"/>
      <c r="G4" s="388" t="s">
        <v>136</v>
      </c>
      <c r="H4" s="389"/>
      <c r="I4" s="390"/>
      <c r="J4" s="388" t="s">
        <v>140</v>
      </c>
      <c r="K4" s="389"/>
      <c r="L4" s="389"/>
      <c r="M4" s="389"/>
      <c r="N4" s="389"/>
      <c r="O4" s="390"/>
    </row>
    <row r="5" spans="1:18" ht="18.75" customHeight="1" x14ac:dyDescent="0.25">
      <c r="A5" s="141" t="s">
        <v>128</v>
      </c>
      <c r="B5" s="141" t="s">
        <v>129</v>
      </c>
      <c r="C5" s="377" t="s">
        <v>27</v>
      </c>
      <c r="D5" s="378"/>
      <c r="E5" s="378"/>
      <c r="F5" s="378"/>
      <c r="G5" s="378"/>
      <c r="H5" s="378"/>
      <c r="I5" s="378"/>
      <c r="J5" s="378"/>
      <c r="K5" s="378"/>
      <c r="L5" s="378"/>
      <c r="M5" s="378"/>
      <c r="N5" s="378"/>
      <c r="O5" s="379"/>
    </row>
    <row r="6" spans="1:18" ht="18.75" customHeight="1" x14ac:dyDescent="0.25">
      <c r="A6" s="142" t="s">
        <v>131</v>
      </c>
      <c r="B6" s="143">
        <v>3</v>
      </c>
      <c r="C6" s="380"/>
      <c r="D6" s="381"/>
      <c r="E6" s="381"/>
      <c r="F6" s="381"/>
      <c r="G6" s="381"/>
      <c r="H6" s="381"/>
      <c r="I6" s="381"/>
      <c r="J6" s="381"/>
      <c r="K6" s="381"/>
      <c r="L6" s="381"/>
      <c r="M6" s="381"/>
      <c r="N6" s="381"/>
      <c r="O6" s="382"/>
    </row>
    <row r="7" spans="1:18" ht="5.25" customHeight="1" x14ac:dyDescent="0.25">
      <c r="A7" s="142"/>
      <c r="B7" s="143"/>
      <c r="C7" s="138"/>
      <c r="D7" s="139"/>
      <c r="E7" s="139"/>
      <c r="F7" s="139"/>
      <c r="G7" s="139"/>
      <c r="H7" s="139"/>
      <c r="I7" s="139"/>
      <c r="J7" s="139"/>
      <c r="K7" s="139"/>
      <c r="L7" s="139"/>
      <c r="M7" s="139"/>
      <c r="N7" s="139"/>
      <c r="O7" s="140"/>
    </row>
    <row r="8" spans="1:18" s="29" customFormat="1" ht="15" customHeight="1" x14ac:dyDescent="0.25">
      <c r="A8" s="393" t="s">
        <v>132</v>
      </c>
      <c r="B8" s="393"/>
      <c r="C8" s="393"/>
      <c r="D8" s="393"/>
      <c r="E8" s="393"/>
      <c r="F8" s="393"/>
      <c r="G8" s="393"/>
      <c r="H8" s="393"/>
      <c r="I8" s="393"/>
      <c r="J8" s="393"/>
      <c r="K8" s="393"/>
      <c r="L8" s="393"/>
      <c r="M8" s="393"/>
      <c r="N8" s="393"/>
      <c r="O8" s="393"/>
    </row>
    <row r="9" spans="1:18" s="29" customFormat="1" ht="15" customHeight="1" x14ac:dyDescent="0.25">
      <c r="A9" s="393"/>
      <c r="B9" s="393"/>
      <c r="C9" s="393"/>
      <c r="D9" s="393"/>
      <c r="E9" s="393"/>
      <c r="F9" s="393"/>
      <c r="G9" s="393"/>
      <c r="H9" s="393"/>
      <c r="I9" s="393"/>
      <c r="J9" s="393"/>
      <c r="K9" s="393"/>
      <c r="L9" s="393"/>
      <c r="M9" s="393"/>
      <c r="N9" s="393"/>
      <c r="O9" s="393"/>
    </row>
    <row r="10" spans="1:18" s="31" customFormat="1" ht="39" customHeight="1" x14ac:dyDescent="0.25">
      <c r="A10" s="189" t="s">
        <v>83</v>
      </c>
      <c r="B10" s="189" t="s">
        <v>84</v>
      </c>
      <c r="C10" s="189" t="s">
        <v>85</v>
      </c>
      <c r="D10" s="189" t="s">
        <v>39</v>
      </c>
      <c r="E10" s="144" t="s">
        <v>93</v>
      </c>
      <c r="F10" s="144" t="s">
        <v>94</v>
      </c>
      <c r="G10" s="144" t="s">
        <v>95</v>
      </c>
      <c r="H10" s="144" t="s">
        <v>96</v>
      </c>
      <c r="I10" s="144" t="s">
        <v>97</v>
      </c>
      <c r="J10" s="144" t="s">
        <v>144</v>
      </c>
      <c r="K10" s="144" t="s">
        <v>98</v>
      </c>
      <c r="L10" s="144" t="s">
        <v>145</v>
      </c>
      <c r="M10" s="144"/>
      <c r="N10" s="144"/>
      <c r="O10" s="144" t="s">
        <v>99</v>
      </c>
    </row>
    <row r="11" spans="1:18" ht="63" customHeight="1" x14ac:dyDescent="0.25">
      <c r="A11" s="405" t="s">
        <v>164</v>
      </c>
      <c r="B11" s="404" t="s">
        <v>165</v>
      </c>
      <c r="C11" s="240" t="s">
        <v>166</v>
      </c>
      <c r="D11" s="25" t="s">
        <v>167</v>
      </c>
      <c r="E11" s="240" t="s">
        <v>141</v>
      </c>
      <c r="F11" s="240" t="s">
        <v>168</v>
      </c>
      <c r="G11" s="240" t="s">
        <v>169</v>
      </c>
      <c r="H11" s="240" t="s">
        <v>170</v>
      </c>
      <c r="I11" s="215">
        <v>20</v>
      </c>
      <c r="J11" s="215" t="str">
        <f>IF(I11=5,"MODERADO",IF(I11=10,"MAYOR",IF(I11=20,"CATASTROFICO","")))</f>
        <v>CATASTROFICO</v>
      </c>
      <c r="K11" s="215">
        <v>5</v>
      </c>
      <c r="L11" s="216" t="str">
        <f>IF(K11=1,"RARA VEZ",IF(K11=2,"IMPROBABLE",IF(K11=3,"POSIBLE",IF(K11=4,"PROBABLE",IF(K11=5,"CASI SEGURO","")))))</f>
        <v>CASI SEGURO</v>
      </c>
      <c r="M11" s="215">
        <f>I11*K11</f>
        <v>100</v>
      </c>
      <c r="N11" s="215" t="str">
        <f>CONCATENATE(L11,J11)</f>
        <v>CASI SEGUROCATASTROFICO</v>
      </c>
      <c r="O11" s="215" t="s">
        <v>120</v>
      </c>
      <c r="Q11" s="73"/>
      <c r="R11" s="114"/>
    </row>
    <row r="12" spans="1:18" ht="71.25" customHeight="1" x14ac:dyDescent="0.25">
      <c r="A12" s="405"/>
      <c r="B12" s="404"/>
      <c r="C12" s="25" t="s">
        <v>171</v>
      </c>
      <c r="D12" s="240" t="s">
        <v>172</v>
      </c>
      <c r="E12" s="240" t="s">
        <v>141</v>
      </c>
      <c r="F12" s="240" t="s">
        <v>168</v>
      </c>
      <c r="G12" s="240" t="s">
        <v>173</v>
      </c>
      <c r="H12" s="240" t="s">
        <v>170</v>
      </c>
      <c r="I12" s="215">
        <v>20</v>
      </c>
      <c r="J12" s="215" t="str">
        <f t="shared" ref="J12:J23" si="0">IF(I12=5,"MODERADO",IF(I12=10,"MAYOR",IF(I12=20,"CATASTROFICO","")))</f>
        <v>CATASTROFICO</v>
      </c>
      <c r="K12" s="215">
        <v>5</v>
      </c>
      <c r="L12" s="216" t="str">
        <f t="shared" ref="L12:L23" si="1">IF(K12=1,"RARA VEZ",IF(K12=2,"IMPROBABLE",IF(K12=3,"POSIBLE",IF(K12=4,"PROBABLE",IF(K12=5,"CASI SEGURO","")))))</f>
        <v>CASI SEGURO</v>
      </c>
      <c r="M12" s="215">
        <f t="shared" ref="M12:M23" si="2">I12*K12</f>
        <v>100</v>
      </c>
      <c r="N12" s="215" t="str">
        <f t="shared" ref="N12:N24" si="3">CONCATENATE(L12,J12)</f>
        <v>CASI SEGUROCATASTROFICO</v>
      </c>
      <c r="O12" s="215" t="s">
        <v>120</v>
      </c>
      <c r="Q12" s="32"/>
    </row>
    <row r="13" spans="1:18" ht="105" x14ac:dyDescent="0.25">
      <c r="A13" s="245" t="s">
        <v>185</v>
      </c>
      <c r="B13" s="246" t="s">
        <v>186</v>
      </c>
      <c r="C13" s="241" t="s">
        <v>184</v>
      </c>
      <c r="D13" s="242" t="s">
        <v>180</v>
      </c>
      <c r="E13" s="241" t="s">
        <v>141</v>
      </c>
      <c r="F13" s="243" t="s">
        <v>181</v>
      </c>
      <c r="G13" s="241" t="s">
        <v>182</v>
      </c>
      <c r="H13" s="241" t="s">
        <v>183</v>
      </c>
      <c r="I13" s="215">
        <v>20</v>
      </c>
      <c r="J13" s="215" t="str">
        <f t="shared" si="0"/>
        <v>CATASTROFICO</v>
      </c>
      <c r="K13" s="215">
        <v>5</v>
      </c>
      <c r="L13" s="216" t="str">
        <f t="shared" si="1"/>
        <v>CASI SEGURO</v>
      </c>
      <c r="M13" s="215">
        <f>I13*K13</f>
        <v>100</v>
      </c>
      <c r="N13" s="215" t="str">
        <f t="shared" si="3"/>
        <v>CASI SEGUROCATASTROFICO</v>
      </c>
      <c r="O13" s="215" t="s">
        <v>120</v>
      </c>
      <c r="Q13" s="32"/>
    </row>
    <row r="14" spans="1:18" ht="248.25" customHeight="1" x14ac:dyDescent="0.25">
      <c r="A14" s="232" t="s">
        <v>190</v>
      </c>
      <c r="B14" s="237" t="s">
        <v>191</v>
      </c>
      <c r="C14" s="215" t="s">
        <v>192</v>
      </c>
      <c r="D14" s="173" t="s">
        <v>193</v>
      </c>
      <c r="E14" s="252" t="s">
        <v>141</v>
      </c>
      <c r="F14" s="252" t="s">
        <v>194</v>
      </c>
      <c r="G14" s="252" t="s">
        <v>195</v>
      </c>
      <c r="H14" s="252" t="s">
        <v>196</v>
      </c>
      <c r="I14" s="215">
        <v>20</v>
      </c>
      <c r="J14" s="215" t="str">
        <f t="shared" si="0"/>
        <v>CATASTROFICO</v>
      </c>
      <c r="K14" s="215">
        <v>5</v>
      </c>
      <c r="L14" s="216" t="str">
        <f t="shared" si="1"/>
        <v>CASI SEGURO</v>
      </c>
      <c r="M14" s="215">
        <f t="shared" si="2"/>
        <v>100</v>
      </c>
      <c r="N14" s="215" t="str">
        <f t="shared" si="3"/>
        <v>CASI SEGUROCATASTROFICO</v>
      </c>
      <c r="O14" s="215" t="s">
        <v>120</v>
      </c>
      <c r="Q14" s="32"/>
    </row>
    <row r="15" spans="1:18" ht="76.5" x14ac:dyDescent="0.25">
      <c r="A15" s="405" t="s">
        <v>200</v>
      </c>
      <c r="B15" s="404" t="s">
        <v>201</v>
      </c>
      <c r="C15" s="25" t="s">
        <v>207</v>
      </c>
      <c r="D15" s="257" t="s">
        <v>202</v>
      </c>
      <c r="E15" s="240" t="s">
        <v>141</v>
      </c>
      <c r="F15" s="240" t="s">
        <v>203</v>
      </c>
      <c r="G15" s="240" t="s">
        <v>204</v>
      </c>
      <c r="H15" s="167" t="s">
        <v>205</v>
      </c>
      <c r="I15" s="215">
        <v>20</v>
      </c>
      <c r="J15" s="215" t="str">
        <f t="shared" si="0"/>
        <v>CATASTROFICO</v>
      </c>
      <c r="K15" s="215">
        <v>5</v>
      </c>
      <c r="L15" s="216" t="str">
        <f t="shared" si="1"/>
        <v>CASI SEGURO</v>
      </c>
      <c r="M15" s="215">
        <f t="shared" si="2"/>
        <v>100</v>
      </c>
      <c r="N15" s="215" t="str">
        <f t="shared" si="3"/>
        <v>CASI SEGUROCATASTROFICO</v>
      </c>
      <c r="O15" s="215" t="s">
        <v>120</v>
      </c>
      <c r="Q15" s="32"/>
    </row>
    <row r="16" spans="1:18" ht="89.25" x14ac:dyDescent="0.25">
      <c r="A16" s="405"/>
      <c r="B16" s="404"/>
      <c r="C16" s="25" t="s">
        <v>208</v>
      </c>
      <c r="D16" s="252" t="s">
        <v>206</v>
      </c>
      <c r="E16" s="240" t="s">
        <v>141</v>
      </c>
      <c r="F16" s="240" t="s">
        <v>203</v>
      </c>
      <c r="G16" s="240" t="s">
        <v>204</v>
      </c>
      <c r="H16" s="167" t="s">
        <v>427</v>
      </c>
      <c r="I16" s="215">
        <v>20</v>
      </c>
      <c r="J16" s="215" t="str">
        <f t="shared" si="0"/>
        <v>CATASTROFICO</v>
      </c>
      <c r="K16" s="215">
        <v>5</v>
      </c>
      <c r="L16" s="216" t="str">
        <f t="shared" si="1"/>
        <v>CASI SEGURO</v>
      </c>
      <c r="M16" s="215">
        <f t="shared" si="2"/>
        <v>100</v>
      </c>
      <c r="N16" s="215" t="str">
        <f t="shared" si="3"/>
        <v>CASI SEGUROCATASTROFICO</v>
      </c>
      <c r="O16" s="215" t="s">
        <v>120</v>
      </c>
      <c r="Q16" s="32"/>
    </row>
    <row r="17" spans="1:15" ht="92.25" customHeight="1" x14ac:dyDescent="0.25">
      <c r="A17" s="405" t="s">
        <v>214</v>
      </c>
      <c r="B17" s="404" t="s">
        <v>215</v>
      </c>
      <c r="C17" s="25" t="s">
        <v>225</v>
      </c>
      <c r="D17" s="25" t="s">
        <v>216</v>
      </c>
      <c r="E17" s="240" t="s">
        <v>141</v>
      </c>
      <c r="F17" s="167" t="s">
        <v>217</v>
      </c>
      <c r="G17" s="240" t="s">
        <v>218</v>
      </c>
      <c r="H17" s="167" t="s">
        <v>219</v>
      </c>
      <c r="I17" s="215">
        <v>20</v>
      </c>
      <c r="J17" s="258" t="str">
        <f t="shared" si="0"/>
        <v>CATASTROFICO</v>
      </c>
      <c r="K17" s="258">
        <v>5</v>
      </c>
      <c r="L17" s="259" t="str">
        <f t="shared" si="1"/>
        <v>CASI SEGURO</v>
      </c>
      <c r="M17" s="258">
        <f t="shared" si="2"/>
        <v>100</v>
      </c>
      <c r="N17" s="258" t="str">
        <f t="shared" si="3"/>
        <v>CASI SEGUROCATASTROFICO</v>
      </c>
      <c r="O17" s="258" t="s">
        <v>120</v>
      </c>
    </row>
    <row r="18" spans="1:15" ht="72.75" customHeight="1" x14ac:dyDescent="0.25">
      <c r="A18" s="405"/>
      <c r="B18" s="404"/>
      <c r="C18" s="25" t="s">
        <v>226</v>
      </c>
      <c r="D18" s="252" t="s">
        <v>220</v>
      </c>
      <c r="E18" s="240" t="s">
        <v>141</v>
      </c>
      <c r="F18" s="167" t="s">
        <v>203</v>
      </c>
      <c r="G18" s="240" t="s">
        <v>221</v>
      </c>
      <c r="H18" s="167" t="s">
        <v>222</v>
      </c>
      <c r="I18" s="215">
        <v>20</v>
      </c>
      <c r="J18" s="215" t="str">
        <f t="shared" si="0"/>
        <v>CATASTROFICO</v>
      </c>
      <c r="K18" s="215">
        <v>5</v>
      </c>
      <c r="L18" s="216" t="str">
        <f t="shared" si="1"/>
        <v>CASI SEGURO</v>
      </c>
      <c r="M18" s="215">
        <f t="shared" si="2"/>
        <v>100</v>
      </c>
      <c r="N18" s="215" t="str">
        <f t="shared" si="3"/>
        <v>CASI SEGUROCATASTROFICO</v>
      </c>
      <c r="O18" s="215" t="s">
        <v>120</v>
      </c>
    </row>
    <row r="19" spans="1:15" ht="52.5" customHeight="1" x14ac:dyDescent="0.25">
      <c r="A19" s="405"/>
      <c r="B19" s="404"/>
      <c r="C19" s="25" t="s">
        <v>227</v>
      </c>
      <c r="D19" s="252" t="s">
        <v>223</v>
      </c>
      <c r="E19" s="240" t="s">
        <v>141</v>
      </c>
      <c r="F19" s="167" t="s">
        <v>203</v>
      </c>
      <c r="G19" s="240" t="s">
        <v>224</v>
      </c>
      <c r="H19" s="167" t="s">
        <v>219</v>
      </c>
      <c r="I19" s="215">
        <v>20</v>
      </c>
      <c r="J19" s="215" t="str">
        <f t="shared" si="0"/>
        <v>CATASTROFICO</v>
      </c>
      <c r="K19" s="215">
        <v>5</v>
      </c>
      <c r="L19" s="216" t="str">
        <f t="shared" si="1"/>
        <v>CASI SEGURO</v>
      </c>
      <c r="M19" s="215">
        <f t="shared" si="2"/>
        <v>100</v>
      </c>
      <c r="N19" s="215" t="str">
        <f t="shared" si="3"/>
        <v>CASI SEGUROCATASTROFICO</v>
      </c>
      <c r="O19" s="215" t="s">
        <v>120</v>
      </c>
    </row>
    <row r="20" spans="1:15" ht="200.25" customHeight="1" x14ac:dyDescent="0.25">
      <c r="A20" s="245" t="s">
        <v>239</v>
      </c>
      <c r="B20" s="246" t="s">
        <v>240</v>
      </c>
      <c r="C20" s="25" t="s">
        <v>244</v>
      </c>
      <c r="D20" s="263" t="s">
        <v>241</v>
      </c>
      <c r="E20" s="240" t="s">
        <v>141</v>
      </c>
      <c r="F20" s="240" t="s">
        <v>203</v>
      </c>
      <c r="G20" s="264" t="s">
        <v>242</v>
      </c>
      <c r="H20" s="252" t="s">
        <v>243</v>
      </c>
      <c r="I20" s="215">
        <v>20</v>
      </c>
      <c r="J20" s="215" t="str">
        <f t="shared" si="0"/>
        <v>CATASTROFICO</v>
      </c>
      <c r="K20" s="215">
        <v>5</v>
      </c>
      <c r="L20" s="216" t="str">
        <f t="shared" si="1"/>
        <v>CASI SEGURO</v>
      </c>
      <c r="M20" s="215">
        <f t="shared" si="2"/>
        <v>100</v>
      </c>
      <c r="N20" s="215" t="str">
        <f t="shared" si="3"/>
        <v>CASI SEGUROCATASTROFICO</v>
      </c>
      <c r="O20" s="215" t="s">
        <v>120</v>
      </c>
    </row>
    <row r="21" spans="1:15" ht="107.25" customHeight="1" x14ac:dyDescent="0.25">
      <c r="A21" s="405" t="s">
        <v>248</v>
      </c>
      <c r="B21" s="406" t="s">
        <v>249</v>
      </c>
      <c r="C21" s="215" t="s">
        <v>260</v>
      </c>
      <c r="D21" s="265" t="s">
        <v>250</v>
      </c>
      <c r="E21" s="266" t="s">
        <v>141</v>
      </c>
      <c r="F21" s="266" t="s">
        <v>251</v>
      </c>
      <c r="G21" s="266" t="s">
        <v>252</v>
      </c>
      <c r="H21" s="267" t="s">
        <v>253</v>
      </c>
      <c r="I21" s="215">
        <v>20</v>
      </c>
      <c r="J21" s="215" t="str">
        <f>IF(I21=5,"MODERADO",IF(I21=10,"MAYOR",IF(I21=20,"CATASTROFICO","")))</f>
        <v>CATASTROFICO</v>
      </c>
      <c r="K21" s="215">
        <v>5</v>
      </c>
      <c r="L21" s="216" t="str">
        <f>IF(K21=1,"RARA VEZ",IF(K21=2,"IMPROBABLE",IF(K21=3,"POSIBLE",IF(K21=4,"PROBABLE",IF(K21=5,"CASI SEGURO","")))))</f>
        <v>CASI SEGURO</v>
      </c>
      <c r="M21" s="215">
        <f>I21*K21</f>
        <v>100</v>
      </c>
      <c r="N21" s="215" t="str">
        <f>CONCATENATE(L21,J21)</f>
        <v>CASI SEGUROCATASTROFICO</v>
      </c>
      <c r="O21" s="215" t="s">
        <v>120</v>
      </c>
    </row>
    <row r="22" spans="1:15" ht="107.25" customHeight="1" x14ac:dyDescent="0.25">
      <c r="A22" s="405"/>
      <c r="B22" s="406"/>
      <c r="C22" s="215" t="s">
        <v>261</v>
      </c>
      <c r="D22" s="267" t="s">
        <v>254</v>
      </c>
      <c r="E22" s="266" t="s">
        <v>141</v>
      </c>
      <c r="F22" s="266" t="s">
        <v>203</v>
      </c>
      <c r="G22" s="266" t="s">
        <v>255</v>
      </c>
      <c r="H22" s="268" t="s">
        <v>256</v>
      </c>
      <c r="I22" s="215">
        <v>20</v>
      </c>
      <c r="J22" s="215" t="str">
        <f t="shared" si="0"/>
        <v>CATASTROFICO</v>
      </c>
      <c r="K22" s="215">
        <v>5</v>
      </c>
      <c r="L22" s="216" t="str">
        <f t="shared" si="1"/>
        <v>CASI SEGURO</v>
      </c>
      <c r="M22" s="215">
        <f t="shared" si="2"/>
        <v>100</v>
      </c>
      <c r="N22" s="215" t="str">
        <f t="shared" si="3"/>
        <v>CASI SEGUROCATASTROFICO</v>
      </c>
      <c r="O22" s="215" t="s">
        <v>120</v>
      </c>
    </row>
    <row r="23" spans="1:15" ht="107.25" customHeight="1" x14ac:dyDescent="0.25">
      <c r="A23" s="405"/>
      <c r="B23" s="406"/>
      <c r="C23" s="215" t="s">
        <v>262</v>
      </c>
      <c r="D23" s="267" t="s">
        <v>257</v>
      </c>
      <c r="E23" s="266" t="s">
        <v>141</v>
      </c>
      <c r="F23" s="266" t="s">
        <v>258</v>
      </c>
      <c r="G23" s="269" t="s">
        <v>259</v>
      </c>
      <c r="H23" s="268" t="s">
        <v>256</v>
      </c>
      <c r="I23" s="215">
        <v>20</v>
      </c>
      <c r="J23" s="215" t="str">
        <f t="shared" si="0"/>
        <v>CATASTROFICO</v>
      </c>
      <c r="K23" s="215">
        <v>5</v>
      </c>
      <c r="L23" s="216" t="str">
        <f t="shared" si="1"/>
        <v>CASI SEGURO</v>
      </c>
      <c r="M23" s="215">
        <f t="shared" si="2"/>
        <v>100</v>
      </c>
      <c r="N23" s="215" t="str">
        <f t="shared" si="3"/>
        <v>CASI SEGUROCATASTROFICO</v>
      </c>
      <c r="O23" s="215" t="s">
        <v>120</v>
      </c>
    </row>
    <row r="24" spans="1:15" ht="246" customHeight="1" x14ac:dyDescent="0.25">
      <c r="A24" s="232" t="s">
        <v>279</v>
      </c>
      <c r="B24" s="237" t="s">
        <v>285</v>
      </c>
      <c r="C24" s="244" t="s">
        <v>282</v>
      </c>
      <c r="D24" s="252" t="s">
        <v>167</v>
      </c>
      <c r="E24" s="240" t="s">
        <v>141</v>
      </c>
      <c r="F24" s="240" t="s">
        <v>203</v>
      </c>
      <c r="G24" s="270" t="s">
        <v>280</v>
      </c>
      <c r="H24" s="252" t="s">
        <v>281</v>
      </c>
      <c r="I24" s="258">
        <v>20</v>
      </c>
      <c r="J24" s="258" t="str">
        <f t="shared" ref="J24:J42" si="4">IF(I24=5,"MODERADO",IF(I24=10,"MAYOR",IF(I24=20,"CATASTROFICO","")))</f>
        <v>CATASTROFICO</v>
      </c>
      <c r="K24" s="258">
        <v>5</v>
      </c>
      <c r="L24" s="259" t="str">
        <f t="shared" ref="L24:L29" si="5">IF(K24=1,"RARA VEZ",IF(K24=2,"IMPROBABLE",IF(K24=3,"POSIBLE",IF(K24=4,"PROBABLE",IF(K24=5,"CASI SEGURO","")))))</f>
        <v>CASI SEGURO</v>
      </c>
      <c r="M24" s="258">
        <f>I24*K24</f>
        <v>100</v>
      </c>
      <c r="N24" s="258" t="str">
        <f t="shared" si="3"/>
        <v>CASI SEGUROCATASTROFICO</v>
      </c>
      <c r="O24" s="258" t="s">
        <v>120</v>
      </c>
    </row>
    <row r="25" spans="1:15" s="272" customFormat="1" ht="132" customHeight="1" x14ac:dyDescent="0.25">
      <c r="A25" s="271" t="s">
        <v>291</v>
      </c>
      <c r="B25" s="200" t="s">
        <v>302</v>
      </c>
      <c r="C25" s="193" t="s">
        <v>301</v>
      </c>
      <c r="D25" s="191" t="s">
        <v>297</v>
      </c>
      <c r="E25" s="193" t="s">
        <v>141</v>
      </c>
      <c r="F25" s="193" t="s">
        <v>298</v>
      </c>
      <c r="G25" s="193" t="s">
        <v>299</v>
      </c>
      <c r="H25" s="193" t="s">
        <v>300</v>
      </c>
      <c r="I25" s="191">
        <v>20</v>
      </c>
      <c r="J25" s="191" t="str">
        <f t="shared" si="4"/>
        <v>CATASTROFICO</v>
      </c>
      <c r="K25" s="191">
        <v>5</v>
      </c>
      <c r="L25" s="191" t="str">
        <f t="shared" si="5"/>
        <v>CASI SEGURO</v>
      </c>
      <c r="M25" s="191">
        <f t="shared" ref="M25:M35" si="6">I25*K25</f>
        <v>100</v>
      </c>
      <c r="N25" s="191" t="str">
        <f t="shared" ref="N25:N35" si="7">CONCATENATE(L25,J25)</f>
        <v>CASI SEGUROCATASTROFICO</v>
      </c>
      <c r="O25" s="191" t="s">
        <v>120</v>
      </c>
    </row>
    <row r="26" spans="1:15" s="272" customFormat="1" ht="164.25" customHeight="1" x14ac:dyDescent="0.25">
      <c r="A26" s="271" t="s">
        <v>296</v>
      </c>
      <c r="B26" s="200" t="s">
        <v>315</v>
      </c>
      <c r="C26" s="191" t="s">
        <v>314</v>
      </c>
      <c r="D26" s="277" t="s">
        <v>310</v>
      </c>
      <c r="E26" s="278" t="s">
        <v>141</v>
      </c>
      <c r="F26" s="276" t="s">
        <v>311</v>
      </c>
      <c r="G26" s="276" t="s">
        <v>312</v>
      </c>
      <c r="H26" s="276" t="s">
        <v>313</v>
      </c>
      <c r="I26" s="191">
        <v>20</v>
      </c>
      <c r="J26" s="191" t="str">
        <f t="shared" si="4"/>
        <v>CATASTROFICO</v>
      </c>
      <c r="K26" s="191">
        <v>5</v>
      </c>
      <c r="L26" s="191" t="str">
        <f t="shared" ref="L26:L35" si="8">IF(K26=1,"RARA VEZ",IF(K26=2,"IMPROBABLE",IF(K26=3,"POSIBLE",IF(K26=4,"PROBABLE",IF(K26=5,"CASI SEGURO","")))))</f>
        <v>CASI SEGURO</v>
      </c>
      <c r="M26" s="191">
        <f t="shared" si="6"/>
        <v>100</v>
      </c>
      <c r="N26" s="191" t="str">
        <f t="shared" si="7"/>
        <v>CASI SEGUROCATASTROFICO</v>
      </c>
      <c r="O26" s="191" t="s">
        <v>120</v>
      </c>
    </row>
    <row r="27" spans="1:15" s="272" customFormat="1" ht="105" customHeight="1" x14ac:dyDescent="0.25">
      <c r="A27" s="398" t="s">
        <v>292</v>
      </c>
      <c r="B27" s="396" t="s">
        <v>320</v>
      </c>
      <c r="C27" s="191" t="s">
        <v>329</v>
      </c>
      <c r="D27" s="200" t="s">
        <v>321</v>
      </c>
      <c r="E27" s="193" t="s">
        <v>141</v>
      </c>
      <c r="F27" s="275" t="s">
        <v>322</v>
      </c>
      <c r="G27" s="203" t="s">
        <v>323</v>
      </c>
      <c r="H27" s="275" t="s">
        <v>324</v>
      </c>
      <c r="I27" s="191">
        <v>20</v>
      </c>
      <c r="J27" s="191" t="str">
        <f t="shared" si="4"/>
        <v>CATASTROFICO</v>
      </c>
      <c r="K27" s="191">
        <v>5</v>
      </c>
      <c r="L27" s="191" t="str">
        <f t="shared" si="5"/>
        <v>CASI SEGURO</v>
      </c>
      <c r="M27" s="191">
        <f t="shared" si="6"/>
        <v>100</v>
      </c>
      <c r="N27" s="191" t="str">
        <f t="shared" si="7"/>
        <v>CASI SEGUROCATASTROFICO</v>
      </c>
      <c r="O27" s="191" t="s">
        <v>120</v>
      </c>
    </row>
    <row r="28" spans="1:15" s="272" customFormat="1" ht="105" customHeight="1" x14ac:dyDescent="0.25">
      <c r="A28" s="399"/>
      <c r="B28" s="403"/>
      <c r="C28" s="191" t="s">
        <v>330</v>
      </c>
      <c r="D28" s="200" t="s">
        <v>325</v>
      </c>
      <c r="E28" s="193" t="s">
        <v>141</v>
      </c>
      <c r="F28" s="275" t="s">
        <v>322</v>
      </c>
      <c r="G28" s="203" t="s">
        <v>326</v>
      </c>
      <c r="H28" s="275" t="s">
        <v>324</v>
      </c>
      <c r="I28" s="191">
        <v>20</v>
      </c>
      <c r="J28" s="191" t="str">
        <f t="shared" si="4"/>
        <v>CATASTROFICO</v>
      </c>
      <c r="K28" s="191">
        <v>5</v>
      </c>
      <c r="L28" s="191" t="str">
        <f t="shared" si="8"/>
        <v>CASI SEGURO</v>
      </c>
      <c r="M28" s="191">
        <f t="shared" si="6"/>
        <v>100</v>
      </c>
      <c r="N28" s="191" t="str">
        <f t="shared" si="7"/>
        <v>CASI SEGUROCATASTROFICO</v>
      </c>
      <c r="O28" s="191" t="s">
        <v>120</v>
      </c>
    </row>
    <row r="29" spans="1:15" s="272" customFormat="1" ht="105" customHeight="1" x14ac:dyDescent="0.25">
      <c r="A29" s="399"/>
      <c r="B29" s="397"/>
      <c r="C29" s="191" t="s">
        <v>331</v>
      </c>
      <c r="D29" s="200" t="s">
        <v>327</v>
      </c>
      <c r="E29" s="193" t="s">
        <v>141</v>
      </c>
      <c r="F29" s="275" t="s">
        <v>322</v>
      </c>
      <c r="G29" s="203" t="s">
        <v>328</v>
      </c>
      <c r="H29" s="275" t="s">
        <v>324</v>
      </c>
      <c r="I29" s="191">
        <v>20</v>
      </c>
      <c r="J29" s="191" t="str">
        <f t="shared" si="4"/>
        <v>CATASTROFICO</v>
      </c>
      <c r="K29" s="191">
        <v>5</v>
      </c>
      <c r="L29" s="191" t="str">
        <f t="shared" si="5"/>
        <v>CASI SEGURO</v>
      </c>
      <c r="M29" s="191">
        <f t="shared" si="6"/>
        <v>100</v>
      </c>
      <c r="N29" s="191" t="str">
        <f t="shared" si="7"/>
        <v>CASI SEGUROCATASTROFICO</v>
      </c>
      <c r="O29" s="191" t="s">
        <v>120</v>
      </c>
    </row>
    <row r="30" spans="1:15" s="272" customFormat="1" ht="227.25" customHeight="1" x14ac:dyDescent="0.25">
      <c r="A30" s="279" t="s">
        <v>339</v>
      </c>
      <c r="B30" s="200" t="s">
        <v>340</v>
      </c>
      <c r="C30" s="191" t="s">
        <v>344</v>
      </c>
      <c r="D30" s="198" t="s">
        <v>341</v>
      </c>
      <c r="E30" s="280" t="s">
        <v>141</v>
      </c>
      <c r="F30" s="214" t="s">
        <v>342</v>
      </c>
      <c r="G30" s="281" t="s">
        <v>343</v>
      </c>
      <c r="H30" s="281" t="s">
        <v>436</v>
      </c>
      <c r="I30" s="191">
        <v>20</v>
      </c>
      <c r="J30" s="191" t="str">
        <f t="shared" si="4"/>
        <v>CATASTROFICO</v>
      </c>
      <c r="K30" s="191">
        <v>5</v>
      </c>
      <c r="L30" s="191" t="str">
        <f t="shared" si="8"/>
        <v>CASI SEGURO</v>
      </c>
      <c r="M30" s="191">
        <f t="shared" si="6"/>
        <v>100</v>
      </c>
      <c r="N30" s="191" t="str">
        <f t="shared" si="7"/>
        <v>CASI SEGUROCATASTROFICO</v>
      </c>
      <c r="O30" s="191" t="s">
        <v>120</v>
      </c>
    </row>
    <row r="31" spans="1:15" s="272" customFormat="1" ht="90" x14ac:dyDescent="0.25">
      <c r="A31" s="394" t="s">
        <v>293</v>
      </c>
      <c r="B31" s="396" t="s">
        <v>348</v>
      </c>
      <c r="C31" s="191" t="s">
        <v>355</v>
      </c>
      <c r="D31" s="202" t="s">
        <v>349</v>
      </c>
      <c r="E31" s="202" t="s">
        <v>141</v>
      </c>
      <c r="F31" s="202" t="s">
        <v>203</v>
      </c>
      <c r="G31" s="202" t="s">
        <v>350</v>
      </c>
      <c r="H31" s="282" t="s">
        <v>351</v>
      </c>
      <c r="I31" s="191">
        <v>20</v>
      </c>
      <c r="J31" s="191" t="str">
        <f t="shared" si="4"/>
        <v>CATASTROFICO</v>
      </c>
      <c r="K31" s="191">
        <v>5</v>
      </c>
      <c r="L31" s="191" t="str">
        <f t="shared" si="8"/>
        <v>CASI SEGURO</v>
      </c>
      <c r="M31" s="191">
        <f t="shared" si="6"/>
        <v>100</v>
      </c>
      <c r="N31" s="191" t="str">
        <f t="shared" si="7"/>
        <v>CASI SEGUROCATASTROFICO</v>
      </c>
      <c r="O31" s="191" t="s">
        <v>120</v>
      </c>
    </row>
    <row r="32" spans="1:15" s="272" customFormat="1" ht="113.25" customHeight="1" x14ac:dyDescent="0.25">
      <c r="A32" s="395"/>
      <c r="B32" s="397"/>
      <c r="C32" s="191" t="s">
        <v>356</v>
      </c>
      <c r="D32" s="202" t="s">
        <v>352</v>
      </c>
      <c r="E32" s="202" t="s">
        <v>141</v>
      </c>
      <c r="F32" s="202" t="s">
        <v>203</v>
      </c>
      <c r="G32" s="202" t="s">
        <v>353</v>
      </c>
      <c r="H32" s="282" t="s">
        <v>354</v>
      </c>
      <c r="I32" s="191">
        <v>20</v>
      </c>
      <c r="J32" s="191" t="str">
        <f t="shared" si="4"/>
        <v>CATASTROFICO</v>
      </c>
      <c r="K32" s="191">
        <v>5</v>
      </c>
      <c r="L32" s="191" t="str">
        <f t="shared" si="8"/>
        <v>CASI SEGURO</v>
      </c>
      <c r="M32" s="191">
        <f t="shared" si="6"/>
        <v>100</v>
      </c>
      <c r="N32" s="191" t="str">
        <f t="shared" si="7"/>
        <v>CASI SEGUROCATASTROFICO</v>
      </c>
      <c r="O32" s="191" t="s">
        <v>120</v>
      </c>
    </row>
    <row r="33" spans="1:15" s="272" customFormat="1" ht="124.5" customHeight="1" x14ac:dyDescent="0.25">
      <c r="A33" s="271" t="s">
        <v>294</v>
      </c>
      <c r="B33" s="200" t="s">
        <v>371</v>
      </c>
      <c r="C33" s="191" t="s">
        <v>370</v>
      </c>
      <c r="D33" s="246" t="s">
        <v>366</v>
      </c>
      <c r="E33" s="201" t="s">
        <v>141</v>
      </c>
      <c r="F33" s="275" t="s">
        <v>367</v>
      </c>
      <c r="G33" s="201" t="s">
        <v>368</v>
      </c>
      <c r="H33" s="198" t="s">
        <v>369</v>
      </c>
      <c r="I33" s="191">
        <v>20</v>
      </c>
      <c r="J33" s="191" t="str">
        <f t="shared" si="4"/>
        <v>CATASTROFICO</v>
      </c>
      <c r="K33" s="191">
        <v>5</v>
      </c>
      <c r="L33" s="191" t="str">
        <f t="shared" si="8"/>
        <v>CASI SEGURO</v>
      </c>
      <c r="M33" s="191">
        <f t="shared" si="6"/>
        <v>100</v>
      </c>
      <c r="N33" s="191" t="str">
        <f t="shared" si="7"/>
        <v>CASI SEGUROCATASTROFICO</v>
      </c>
      <c r="O33" s="191" t="s">
        <v>120</v>
      </c>
    </row>
    <row r="34" spans="1:15" ht="330.75" customHeight="1" x14ac:dyDescent="0.25">
      <c r="A34" s="271" t="s">
        <v>295</v>
      </c>
      <c r="B34" s="238" t="s">
        <v>373</v>
      </c>
      <c r="C34" s="258" t="s">
        <v>372</v>
      </c>
      <c r="D34" s="198" t="s">
        <v>374</v>
      </c>
      <c r="E34" s="201" t="s">
        <v>141</v>
      </c>
      <c r="F34" s="201" t="s">
        <v>203</v>
      </c>
      <c r="G34" s="286" t="s">
        <v>375</v>
      </c>
      <c r="H34" s="201" t="s">
        <v>376</v>
      </c>
      <c r="I34" s="215">
        <v>20</v>
      </c>
      <c r="J34" s="215" t="str">
        <f t="shared" si="4"/>
        <v>CATASTROFICO</v>
      </c>
      <c r="K34" s="215">
        <v>5</v>
      </c>
      <c r="L34" s="216" t="str">
        <f t="shared" si="8"/>
        <v>CASI SEGURO</v>
      </c>
      <c r="M34" s="215">
        <f t="shared" si="6"/>
        <v>100</v>
      </c>
      <c r="N34" s="215" t="str">
        <f t="shared" si="7"/>
        <v>CASI SEGUROCATASTROFICO</v>
      </c>
      <c r="O34" s="215" t="s">
        <v>120</v>
      </c>
    </row>
    <row r="35" spans="1:15" s="272" customFormat="1" ht="102" customHeight="1" x14ac:dyDescent="0.25">
      <c r="A35" s="398" t="s">
        <v>379</v>
      </c>
      <c r="B35" s="403" t="s">
        <v>384</v>
      </c>
      <c r="C35" s="191" t="s">
        <v>392</v>
      </c>
      <c r="D35" s="201" t="s">
        <v>385</v>
      </c>
      <c r="E35" s="201" t="s">
        <v>141</v>
      </c>
      <c r="F35" s="201" t="s">
        <v>203</v>
      </c>
      <c r="G35" s="288" t="s">
        <v>386</v>
      </c>
      <c r="H35" s="201" t="s">
        <v>387</v>
      </c>
      <c r="I35" s="191">
        <v>20</v>
      </c>
      <c r="J35" s="191" t="str">
        <f t="shared" si="4"/>
        <v>CATASTROFICO</v>
      </c>
      <c r="K35" s="191">
        <v>5</v>
      </c>
      <c r="L35" s="191" t="str">
        <f t="shared" si="8"/>
        <v>CASI SEGURO</v>
      </c>
      <c r="M35" s="191">
        <f t="shared" si="6"/>
        <v>100</v>
      </c>
      <c r="N35" s="191" t="str">
        <f t="shared" si="7"/>
        <v>CASI SEGUROCATASTROFICO</v>
      </c>
      <c r="O35" s="191" t="s">
        <v>120</v>
      </c>
    </row>
    <row r="36" spans="1:15" ht="102" customHeight="1" x14ac:dyDescent="0.25">
      <c r="A36" s="399"/>
      <c r="B36" s="403"/>
      <c r="C36" s="215" t="s">
        <v>393</v>
      </c>
      <c r="D36" s="201" t="s">
        <v>388</v>
      </c>
      <c r="E36" s="201" t="s">
        <v>141</v>
      </c>
      <c r="F36" s="201" t="s">
        <v>389</v>
      </c>
      <c r="G36" s="289" t="s">
        <v>390</v>
      </c>
      <c r="H36" s="201" t="s">
        <v>391</v>
      </c>
      <c r="I36" s="215">
        <v>20</v>
      </c>
      <c r="J36" s="215" t="str">
        <f>IF(I36=5,"MODERADO",IF(I36=10,"MAYOR",IF(I36=20,"CATASTROFICO","")))</f>
        <v>CATASTROFICO</v>
      </c>
      <c r="K36" s="215">
        <v>5</v>
      </c>
      <c r="L36" s="216" t="str">
        <f t="shared" ref="L36:L42" si="9">IF(K36=1,"RARA VEZ",IF(K36=2,"IMPROBABLE",IF(K36=3,"POSIBLE",IF(K36=4,"PROBABLE",IF(K36=5,"CASI SEGURO","")))))</f>
        <v>CASI SEGURO</v>
      </c>
      <c r="M36" s="215">
        <f t="shared" ref="M36:M42" si="10">I36*K36</f>
        <v>100</v>
      </c>
      <c r="N36" s="215" t="str">
        <f t="shared" ref="N36:N42" si="11">CONCATENATE(L36,J36)</f>
        <v>CASI SEGUROCATASTROFICO</v>
      </c>
      <c r="O36" s="215" t="s">
        <v>120</v>
      </c>
    </row>
    <row r="37" spans="1:15" ht="25.5" hidden="1" customHeight="1" x14ac:dyDescent="0.25">
      <c r="B37" s="238"/>
      <c r="C37" s="215"/>
      <c r="D37" s="200"/>
      <c r="E37" s="201"/>
      <c r="F37" s="201"/>
      <c r="G37" s="198"/>
      <c r="H37" s="198"/>
      <c r="I37" s="215"/>
      <c r="J37" s="215" t="str">
        <f>IF(I37=5,"MODERADO",IF(I37=10,"MAYOR",IF(I37=20,"CATASTROFICO","")))</f>
        <v/>
      </c>
      <c r="K37" s="215"/>
      <c r="L37" s="216" t="str">
        <f t="shared" si="9"/>
        <v/>
      </c>
      <c r="M37" s="215">
        <f t="shared" si="10"/>
        <v>0</v>
      </c>
      <c r="N37" s="215" t="str">
        <f t="shared" si="11"/>
        <v/>
      </c>
      <c r="O37" s="215"/>
    </row>
    <row r="38" spans="1:15" ht="25.5" hidden="1" customHeight="1" x14ac:dyDescent="0.25">
      <c r="A38" s="233"/>
      <c r="B38" s="238"/>
      <c r="C38" s="215"/>
      <c r="D38" s="199"/>
      <c r="E38" s="201"/>
      <c r="F38" s="201"/>
      <c r="G38" s="199"/>
      <c r="H38" s="198"/>
      <c r="I38" s="215"/>
      <c r="J38" s="215" t="str">
        <f>IF(I38=5,"MODERADO",IF(I38=10,"MAYOR",IF(I38=20,"CATASTROFICO","")))</f>
        <v/>
      </c>
      <c r="K38" s="215"/>
      <c r="L38" s="216" t="str">
        <f t="shared" si="9"/>
        <v/>
      </c>
      <c r="M38" s="215">
        <f t="shared" si="10"/>
        <v>0</v>
      </c>
      <c r="N38" s="215" t="str">
        <f t="shared" si="11"/>
        <v/>
      </c>
      <c r="O38" s="215"/>
    </row>
    <row r="39" spans="1:15" ht="25.5" hidden="1" customHeight="1" x14ac:dyDescent="0.25">
      <c r="A39" s="233"/>
      <c r="B39" s="238"/>
      <c r="C39" s="215"/>
      <c r="D39" s="202"/>
      <c r="E39" s="201"/>
      <c r="F39" s="201"/>
      <c r="G39" s="201"/>
      <c r="H39" s="201"/>
      <c r="I39" s="215"/>
      <c r="J39" s="215" t="str">
        <f t="shared" si="4"/>
        <v/>
      </c>
      <c r="K39" s="215"/>
      <c r="L39" s="216" t="str">
        <f t="shared" si="9"/>
        <v/>
      </c>
      <c r="M39" s="215">
        <f t="shared" si="10"/>
        <v>0</v>
      </c>
      <c r="N39" s="215" t="str">
        <f t="shared" si="11"/>
        <v/>
      </c>
      <c r="O39" s="215"/>
    </row>
    <row r="40" spans="1:15" ht="25.5" hidden="1" customHeight="1" x14ac:dyDescent="0.25">
      <c r="A40" s="233"/>
      <c r="B40" s="238"/>
      <c r="C40" s="215"/>
      <c r="D40" s="200"/>
      <c r="E40" s="201"/>
      <c r="F40" s="214"/>
      <c r="G40" s="203"/>
      <c r="H40" s="214"/>
      <c r="I40" s="215"/>
      <c r="J40" s="215" t="str">
        <f t="shared" si="4"/>
        <v/>
      </c>
      <c r="K40" s="215"/>
      <c r="L40" s="216" t="str">
        <f t="shared" si="9"/>
        <v/>
      </c>
      <c r="M40" s="215">
        <f t="shared" si="10"/>
        <v>0</v>
      </c>
      <c r="N40" s="215" t="str">
        <f t="shared" si="11"/>
        <v/>
      </c>
      <c r="O40" s="215"/>
    </row>
    <row r="41" spans="1:15" ht="25.5" hidden="1" customHeight="1" x14ac:dyDescent="0.25">
      <c r="A41" s="233"/>
      <c r="B41" s="238"/>
      <c r="C41" s="215"/>
      <c r="D41" s="191"/>
      <c r="E41" s="201"/>
      <c r="F41" s="214"/>
      <c r="G41" s="203"/>
      <c r="H41" s="214"/>
      <c r="I41" s="215"/>
      <c r="J41" s="215" t="str">
        <f t="shared" si="4"/>
        <v/>
      </c>
      <c r="K41" s="215"/>
      <c r="L41" s="216" t="str">
        <f t="shared" si="9"/>
        <v/>
      </c>
      <c r="M41" s="215">
        <f t="shared" si="10"/>
        <v>0</v>
      </c>
      <c r="N41" s="215" t="str">
        <f t="shared" si="11"/>
        <v/>
      </c>
      <c r="O41" s="215"/>
    </row>
    <row r="42" spans="1:15" ht="25.5" hidden="1" customHeight="1" x14ac:dyDescent="0.25">
      <c r="A42" s="234"/>
      <c r="B42" s="239"/>
      <c r="C42" s="215"/>
      <c r="D42" s="191"/>
      <c r="E42" s="201"/>
      <c r="F42" s="214"/>
      <c r="G42" s="203"/>
      <c r="H42" s="214"/>
      <c r="I42" s="215"/>
      <c r="J42" s="215" t="str">
        <f t="shared" si="4"/>
        <v/>
      </c>
      <c r="K42" s="215"/>
      <c r="L42" s="216" t="str">
        <f t="shared" si="9"/>
        <v/>
      </c>
      <c r="M42" s="215">
        <f t="shared" si="10"/>
        <v>0</v>
      </c>
      <c r="N42" s="215" t="str">
        <f t="shared" si="11"/>
        <v/>
      </c>
      <c r="O42" s="215"/>
    </row>
    <row r="43" spans="1:15" ht="144.75" hidden="1" customHeight="1" x14ac:dyDescent="0.25">
      <c r="A43" s="194"/>
      <c r="B43" s="192"/>
      <c r="C43" s="165"/>
      <c r="D43" s="172"/>
      <c r="E43" s="167"/>
      <c r="F43" s="167"/>
      <c r="G43" s="193"/>
      <c r="H43" s="167"/>
      <c r="I43" s="25"/>
      <c r="J43" s="25"/>
      <c r="K43" s="25"/>
      <c r="L43" s="190"/>
      <c r="M43" s="25"/>
      <c r="N43" s="25"/>
      <c r="O43" s="25"/>
    </row>
    <row r="44" spans="1:15" s="29" customFormat="1" ht="30.75" customHeight="1" x14ac:dyDescent="0.25">
      <c r="A44" s="145" t="s">
        <v>0</v>
      </c>
      <c r="B44" s="391" t="s">
        <v>394</v>
      </c>
      <c r="C44" s="391"/>
      <c r="D44" s="391"/>
      <c r="E44" s="391"/>
      <c r="F44" s="391"/>
      <c r="G44" s="391"/>
      <c r="H44" s="145" t="s">
        <v>3</v>
      </c>
      <c r="I44" s="392" t="s">
        <v>482</v>
      </c>
      <c r="J44" s="392"/>
      <c r="K44" s="392"/>
      <c r="L44" s="392"/>
      <c r="M44" s="392"/>
      <c r="N44" s="392"/>
      <c r="O44" s="392"/>
    </row>
    <row r="45" spans="1:15" ht="30.75" customHeight="1" x14ac:dyDescent="0.25">
      <c r="A45" s="145" t="s">
        <v>1</v>
      </c>
      <c r="B45" s="400" t="s">
        <v>395</v>
      </c>
      <c r="C45" s="401"/>
      <c r="D45" s="401"/>
      <c r="E45" s="401"/>
      <c r="F45" s="401"/>
      <c r="G45" s="402"/>
      <c r="H45" s="145" t="s">
        <v>3</v>
      </c>
      <c r="I45" s="392" t="s">
        <v>482</v>
      </c>
      <c r="J45" s="392"/>
      <c r="K45" s="392"/>
      <c r="L45" s="392"/>
      <c r="M45" s="392"/>
      <c r="N45" s="392"/>
      <c r="O45" s="392"/>
    </row>
    <row r="46" spans="1:15" ht="30.75" customHeight="1" x14ac:dyDescent="0.25">
      <c r="A46" s="145" t="s">
        <v>2</v>
      </c>
      <c r="B46" s="391" t="s">
        <v>481</v>
      </c>
      <c r="C46" s="391"/>
      <c r="D46" s="391"/>
      <c r="E46" s="391"/>
      <c r="F46" s="391"/>
      <c r="G46" s="391"/>
      <c r="H46" s="145" t="s">
        <v>3</v>
      </c>
      <c r="I46" s="392" t="s">
        <v>482</v>
      </c>
      <c r="J46" s="392"/>
      <c r="K46" s="392"/>
      <c r="L46" s="392"/>
      <c r="M46" s="392"/>
      <c r="N46" s="392"/>
      <c r="O46" s="392"/>
    </row>
    <row r="138" spans="1:16" ht="13.5" thickBot="1" x14ac:dyDescent="0.3"/>
    <row r="139" spans="1:16" ht="39" thickBot="1" x14ac:dyDescent="0.3">
      <c r="A139" s="74"/>
      <c r="B139" s="75"/>
      <c r="C139" s="75"/>
      <c r="D139" s="75"/>
      <c r="E139" s="75"/>
      <c r="F139" s="187">
        <v>5</v>
      </c>
      <c r="G139" s="75">
        <v>1</v>
      </c>
      <c r="H139" s="115">
        <v>2</v>
      </c>
      <c r="I139" s="76" t="s">
        <v>117</v>
      </c>
      <c r="J139" s="77">
        <v>1</v>
      </c>
      <c r="K139" s="77">
        <v>5</v>
      </c>
      <c r="L139" s="77" t="s">
        <v>6</v>
      </c>
      <c r="M139" s="75"/>
      <c r="N139" s="75"/>
      <c r="O139" s="77"/>
      <c r="P139" s="78" t="s">
        <v>111</v>
      </c>
    </row>
    <row r="140" spans="1:16" ht="39" thickBot="1" x14ac:dyDescent="0.3">
      <c r="A140" s="79"/>
      <c r="B140" s="80"/>
      <c r="C140" s="80"/>
      <c r="D140" s="80"/>
      <c r="E140" s="80"/>
      <c r="F140" s="188">
        <v>10</v>
      </c>
      <c r="G140" s="80">
        <v>2</v>
      </c>
      <c r="H140" s="116">
        <v>4</v>
      </c>
      <c r="I140" s="76" t="s">
        <v>118</v>
      </c>
      <c r="J140" s="82">
        <v>1</v>
      </c>
      <c r="K140" s="82">
        <v>10</v>
      </c>
      <c r="L140" s="82" t="s">
        <v>125</v>
      </c>
      <c r="M140" s="80"/>
      <c r="N140" s="80"/>
      <c r="O140" s="82"/>
      <c r="P140" s="78" t="s">
        <v>40</v>
      </c>
    </row>
    <row r="141" spans="1:16" ht="51" x14ac:dyDescent="0.25">
      <c r="A141" s="79"/>
      <c r="B141" s="80"/>
      <c r="C141" s="80"/>
      <c r="D141" s="80"/>
      <c r="E141" s="80"/>
      <c r="F141" s="188">
        <v>20</v>
      </c>
      <c r="G141" s="80">
        <v>3</v>
      </c>
      <c r="H141" s="116">
        <v>3</v>
      </c>
      <c r="I141" s="76" t="s">
        <v>119</v>
      </c>
      <c r="J141" s="82">
        <v>1</v>
      </c>
      <c r="K141" s="82">
        <v>20</v>
      </c>
      <c r="L141" s="82" t="s">
        <v>126</v>
      </c>
      <c r="M141" s="80"/>
      <c r="N141" s="80"/>
      <c r="O141" s="82"/>
      <c r="P141" s="78" t="s">
        <v>41</v>
      </c>
    </row>
    <row r="142" spans="1:16" ht="51" x14ac:dyDescent="0.25">
      <c r="A142" s="79"/>
      <c r="B142" s="80"/>
      <c r="C142" s="80"/>
      <c r="D142" s="80"/>
      <c r="E142" s="80"/>
      <c r="F142" s="80"/>
      <c r="G142" s="80">
        <v>4</v>
      </c>
      <c r="H142" s="116">
        <v>4</v>
      </c>
      <c r="I142" s="81" t="s">
        <v>120</v>
      </c>
      <c r="J142" s="82">
        <v>2</v>
      </c>
      <c r="K142" s="82">
        <v>5</v>
      </c>
      <c r="L142" s="82" t="s">
        <v>127</v>
      </c>
      <c r="M142" s="80"/>
      <c r="N142" s="80"/>
      <c r="O142" s="82"/>
      <c r="P142" s="83" t="s">
        <v>42</v>
      </c>
    </row>
    <row r="143" spans="1:16" ht="51" x14ac:dyDescent="0.25">
      <c r="A143" s="79"/>
      <c r="B143" s="80"/>
      <c r="C143" s="80"/>
      <c r="D143" s="80"/>
      <c r="E143" s="80"/>
      <c r="F143" s="80"/>
      <c r="G143" s="80">
        <v>5</v>
      </c>
      <c r="H143" s="116">
        <v>8</v>
      </c>
      <c r="I143" s="81" t="s">
        <v>4</v>
      </c>
      <c r="J143" s="82">
        <v>2</v>
      </c>
      <c r="K143" s="82">
        <v>10</v>
      </c>
      <c r="L143" s="82"/>
      <c r="M143" s="80"/>
      <c r="N143" s="80"/>
      <c r="O143" s="82"/>
      <c r="P143" s="83" t="s">
        <v>80</v>
      </c>
    </row>
    <row r="144" spans="1:16" ht="51" x14ac:dyDescent="0.25">
      <c r="A144" s="79"/>
      <c r="B144" s="80"/>
      <c r="C144" s="80"/>
      <c r="D144" s="80"/>
      <c r="E144" s="80"/>
      <c r="F144" s="80"/>
      <c r="G144" s="80"/>
      <c r="H144" s="80">
        <v>32</v>
      </c>
      <c r="I144" s="81" t="s">
        <v>4</v>
      </c>
      <c r="J144" s="82">
        <v>2</v>
      </c>
      <c r="K144" s="82">
        <v>20</v>
      </c>
      <c r="L144" s="82"/>
      <c r="M144" s="80"/>
      <c r="N144" s="80"/>
      <c r="O144" s="82"/>
      <c r="P144" s="83" t="s">
        <v>139</v>
      </c>
    </row>
    <row r="145" spans="1:16" ht="51" x14ac:dyDescent="0.25">
      <c r="A145" s="79"/>
      <c r="B145" s="80"/>
      <c r="C145" s="80"/>
      <c r="D145" s="80"/>
      <c r="E145" s="80"/>
      <c r="F145" s="80"/>
      <c r="G145" s="80"/>
      <c r="H145" s="80">
        <v>5</v>
      </c>
      <c r="I145" s="81" t="s">
        <v>5</v>
      </c>
      <c r="J145" s="82">
        <v>3</v>
      </c>
      <c r="K145" s="82">
        <v>5</v>
      </c>
      <c r="L145" s="82"/>
      <c r="M145" s="80"/>
      <c r="N145" s="80"/>
      <c r="O145" s="82"/>
      <c r="P145" s="83" t="s">
        <v>141</v>
      </c>
    </row>
    <row r="146" spans="1:16" x14ac:dyDescent="0.25">
      <c r="A146" s="79"/>
      <c r="B146" s="80"/>
      <c r="C146" s="80"/>
      <c r="D146" s="80"/>
      <c r="E146" s="80"/>
      <c r="F146" s="80"/>
      <c r="G146" s="80"/>
      <c r="H146" s="80">
        <v>20</v>
      </c>
      <c r="I146" s="88" t="s">
        <v>77</v>
      </c>
      <c r="J146" s="82">
        <v>3</v>
      </c>
      <c r="K146" s="82">
        <v>10</v>
      </c>
      <c r="L146" s="82"/>
      <c r="M146" s="80"/>
      <c r="N146" s="80"/>
      <c r="O146" s="82"/>
      <c r="P146" s="83"/>
    </row>
    <row r="147" spans="1:16" ht="13.5" thickBot="1" x14ac:dyDescent="0.3">
      <c r="A147" s="84"/>
      <c r="B147" s="85"/>
      <c r="C147" s="85"/>
      <c r="D147" s="85"/>
      <c r="E147" s="85"/>
      <c r="F147" s="85"/>
      <c r="G147" s="85"/>
      <c r="H147" s="85">
        <v>30</v>
      </c>
      <c r="I147" s="86"/>
      <c r="J147" s="86">
        <v>3</v>
      </c>
      <c r="K147" s="86">
        <v>20</v>
      </c>
      <c r="L147" s="86"/>
      <c r="M147" s="85"/>
      <c r="N147" s="85"/>
      <c r="O147" s="86"/>
      <c r="P147" s="87"/>
    </row>
    <row r="148" spans="1:16" x14ac:dyDescent="0.25">
      <c r="H148" s="30">
        <v>40</v>
      </c>
    </row>
    <row r="149" spans="1:16" x14ac:dyDescent="0.25">
      <c r="H149" s="30">
        <v>50</v>
      </c>
    </row>
    <row r="150" spans="1:16" x14ac:dyDescent="0.25">
      <c r="H150" s="30">
        <v>24</v>
      </c>
    </row>
    <row r="151" spans="1:16" x14ac:dyDescent="0.25">
      <c r="H151" s="30">
        <v>18</v>
      </c>
    </row>
    <row r="153" spans="1:16" x14ac:dyDescent="0.25">
      <c r="H153" s="30" t="s">
        <v>116</v>
      </c>
    </row>
  </sheetData>
  <dataConsolidate/>
  <mergeCells count="30">
    <mergeCell ref="A8:O9"/>
    <mergeCell ref="A31:A32"/>
    <mergeCell ref="B31:B32"/>
    <mergeCell ref="A35:A36"/>
    <mergeCell ref="B45:G45"/>
    <mergeCell ref="B35:B36"/>
    <mergeCell ref="B27:B29"/>
    <mergeCell ref="A27:A29"/>
    <mergeCell ref="B11:B12"/>
    <mergeCell ref="A15:A16"/>
    <mergeCell ref="B15:B16"/>
    <mergeCell ref="A17:A19"/>
    <mergeCell ref="B17:B19"/>
    <mergeCell ref="A21:A23"/>
    <mergeCell ref="B21:B23"/>
    <mergeCell ref="A11:A12"/>
    <mergeCell ref="B46:G46"/>
    <mergeCell ref="I45:O45"/>
    <mergeCell ref="I46:O46"/>
    <mergeCell ref="I44:O44"/>
    <mergeCell ref="B44:G44"/>
    <mergeCell ref="C1:O2"/>
    <mergeCell ref="C5:O6"/>
    <mergeCell ref="A1:B4"/>
    <mergeCell ref="C3:F3"/>
    <mergeCell ref="C4:F4"/>
    <mergeCell ref="G3:I3"/>
    <mergeCell ref="G4:I4"/>
    <mergeCell ref="J3:O3"/>
    <mergeCell ref="J4:O4"/>
  </mergeCells>
  <phoneticPr fontId="3" type="noConversion"/>
  <conditionalFormatting sqref="R11">
    <cfRule type="cellIs" dxfId="214" priority="103" stopIfTrue="1" operator="equal">
      <formula>"ZONA DE RIESGO INACEPTABLE"</formula>
    </cfRule>
    <cfRule type="cellIs" dxfId="213" priority="104" stopIfTrue="1" operator="equal">
      <formula>"ZONA DE RIESGO IMPORTANTE"</formula>
    </cfRule>
    <cfRule type="cellIs" dxfId="212" priority="105" stopIfTrue="1" operator="equal">
      <formula>"ZONA DE RIESGO MODERADO"</formula>
    </cfRule>
    <cfRule type="cellIs" dxfId="211" priority="106" stopIfTrue="1" operator="equal">
      <formula>"ZONA DE RIESGO TOLERABLE"</formula>
    </cfRule>
    <cfRule type="cellIs" dxfId="210" priority="107" stopIfTrue="1" operator="equal">
      <formula>"ZONA DE RIESGO ACEPTABLE"</formula>
    </cfRule>
  </conditionalFormatting>
  <conditionalFormatting sqref="J11:J20 J22:J43">
    <cfRule type="cellIs" dxfId="209" priority="111" stopIfTrue="1" operator="equal">
      <formula>"ALTA"</formula>
    </cfRule>
    <cfRule type="cellIs" dxfId="208" priority="112" stopIfTrue="1" operator="equal">
      <formula>"MEDIA"</formula>
    </cfRule>
    <cfRule type="cellIs" dxfId="207" priority="113" stopIfTrue="1" operator="equal">
      <formula>"BAJA"</formula>
    </cfRule>
  </conditionalFormatting>
  <conditionalFormatting sqref="L11:L20 L22:L43">
    <cfRule type="cellIs" dxfId="206" priority="114" stopIfTrue="1" operator="equal">
      <formula>"FUERTE"</formula>
    </cfRule>
    <cfRule type="cellIs" dxfId="205" priority="115" stopIfTrue="1" operator="equal">
      <formula>"MODERADO"</formula>
    </cfRule>
    <cfRule type="cellIs" dxfId="204" priority="116" stopIfTrue="1" operator="equal">
      <formula>"LEVE"</formula>
    </cfRule>
  </conditionalFormatting>
  <conditionalFormatting sqref="O11:O43">
    <cfRule type="cellIs" dxfId="203" priority="102" stopIfTrue="1" operator="equal">
      <formula>"ZONA DE RIESGO INACEPTABLE"</formula>
    </cfRule>
    <cfRule type="cellIs" dxfId="202" priority="117" stopIfTrue="1" operator="equal">
      <formula>"ZONA DE RIESGO IMPORTANTE"</formula>
    </cfRule>
    <cfRule type="cellIs" dxfId="201" priority="118" stopIfTrue="1" operator="equal">
      <formula>"ZONA DE RIESGO MODERADO"</formula>
    </cfRule>
    <cfRule type="cellIs" dxfId="200" priority="119" stopIfTrue="1" operator="equal">
      <formula>"ZONA DE RIESGO ACEPTABLE"</formula>
    </cfRule>
  </conditionalFormatting>
  <conditionalFormatting sqref="L11:L20 L22:L43">
    <cfRule type="cellIs" dxfId="199" priority="100" stopIfTrue="1" operator="equal">
      <formula>"CATASTROFICO"</formula>
    </cfRule>
    <cfRule type="cellIs" dxfId="198" priority="101" stopIfTrue="1" operator="equal">
      <formula>20</formula>
    </cfRule>
  </conditionalFormatting>
  <conditionalFormatting sqref="J11:J20 J22:J43">
    <cfRule type="cellIs" dxfId="197" priority="80" stopIfTrue="1" operator="equal">
      <formula>"CASI CERTEZA"</formula>
    </cfRule>
    <cfRule type="cellIs" dxfId="196" priority="81" stopIfTrue="1" operator="equal">
      <formula>"PROBABLE"</formula>
    </cfRule>
    <cfRule type="cellIs" dxfId="195" priority="83" stopIfTrue="1" operator="equal">
      <formula>"POSIBLE"</formula>
    </cfRule>
    <cfRule type="cellIs" dxfId="194" priority="84" stopIfTrue="1" operator="equal">
      <formula>"IMPROBABLE"</formula>
    </cfRule>
    <cfRule type="cellIs" dxfId="193" priority="85" stopIfTrue="1" operator="equal">
      <formula>"RARO"</formula>
    </cfRule>
  </conditionalFormatting>
  <conditionalFormatting sqref="I11:I42">
    <cfRule type="cellIs" dxfId="192" priority="82" stopIfTrue="1" operator="equal">
      <formula>"PROBABLE"</formula>
    </cfRule>
  </conditionalFormatting>
  <conditionalFormatting sqref="O11:O43">
    <cfRule type="cellIs" dxfId="191" priority="71" stopIfTrue="1" operator="equal">
      <formula>"ZONA DE RIESGO BAJA"</formula>
    </cfRule>
    <cfRule type="cellIs" dxfId="190" priority="72" stopIfTrue="1" operator="equal">
      <formula>"ZONA DE RIESGO MODERADA"</formula>
    </cfRule>
    <cfRule type="cellIs" dxfId="189" priority="73" stopIfTrue="1" operator="equal">
      <formula>"ZONA DE RIESGO ALTA"</formula>
    </cfRule>
    <cfRule type="cellIs" dxfId="188" priority="74" stopIfTrue="1" operator="equal">
      <formula>"ZONA DE RIESGO EXTREMA"</formula>
    </cfRule>
  </conditionalFormatting>
  <conditionalFormatting sqref="J21">
    <cfRule type="cellIs" dxfId="187" priority="58" stopIfTrue="1" operator="equal">
      <formula>"ALTA"</formula>
    </cfRule>
    <cfRule type="cellIs" dxfId="186" priority="59" stopIfTrue="1" operator="equal">
      <formula>"MEDIA"</formula>
    </cfRule>
    <cfRule type="cellIs" dxfId="185" priority="60" stopIfTrue="1" operator="equal">
      <formula>"BAJA"</formula>
    </cfRule>
  </conditionalFormatting>
  <conditionalFormatting sqref="L21">
    <cfRule type="cellIs" dxfId="184" priority="61" stopIfTrue="1" operator="equal">
      <formula>"FUERTE"</formula>
    </cfRule>
    <cfRule type="cellIs" dxfId="183" priority="62" stopIfTrue="1" operator="equal">
      <formula>"MODERADO"</formula>
    </cfRule>
    <cfRule type="cellIs" dxfId="182" priority="63" stopIfTrue="1" operator="equal">
      <formula>"LEVE"</formula>
    </cfRule>
  </conditionalFormatting>
  <conditionalFormatting sqref="L21">
    <cfRule type="cellIs" dxfId="181" priority="55" stopIfTrue="1" operator="equal">
      <formula>"CATASTROFICO"</formula>
    </cfRule>
    <cfRule type="cellIs" dxfId="180" priority="56" stopIfTrue="1" operator="equal">
      <formula>20</formula>
    </cfRule>
  </conditionalFormatting>
  <conditionalFormatting sqref="L21">
    <cfRule type="cellIs" dxfId="179" priority="49" stopIfTrue="1" operator="equal">
      <formula>"MENOR"</formula>
    </cfRule>
    <cfRule type="cellIs" dxfId="178" priority="50" stopIfTrue="1" operator="equal">
      <formula>"INSIGNIFICANTE"</formula>
    </cfRule>
    <cfRule type="cellIs" dxfId="177" priority="51" stopIfTrue="1" operator="equal">
      <formula>"MAYOR"</formula>
    </cfRule>
    <cfRule type="cellIs" dxfId="176" priority="52" stopIfTrue="1" operator="equal">
      <formula>$K$11</formula>
    </cfRule>
    <cfRule type="colorScale" priority="53">
      <colorScale>
        <cfvo type="num" val="1"/>
        <cfvo type="num" val="3"/>
        <cfvo type="num" val="5"/>
        <color rgb="FFFF0000"/>
        <color rgb="FFFFEB84"/>
        <color rgb="FF00B050"/>
      </colorScale>
    </cfRule>
    <cfRule type="colorScale" priority="54">
      <colorScale>
        <cfvo type="min"/>
        <cfvo type="percentile" val="50"/>
        <cfvo type="max"/>
        <color rgb="FFF8696B"/>
        <color rgb="FFFFEB84"/>
        <color rgb="FF63BE7B"/>
      </colorScale>
    </cfRule>
  </conditionalFormatting>
  <conditionalFormatting sqref="L21">
    <cfRule type="cellIs" dxfId="175" priority="43" stopIfTrue="1" operator="equal">
      <formula>"MENOR"</formula>
    </cfRule>
    <cfRule type="cellIs" dxfId="174" priority="44" stopIfTrue="1" operator="equal">
      <formula>"INSIGNIFICANTE"</formula>
    </cfRule>
    <cfRule type="cellIs" dxfId="173" priority="45" stopIfTrue="1" operator="equal">
      <formula>"MAYOR"</formula>
    </cfRule>
    <cfRule type="cellIs" dxfId="172" priority="46" stopIfTrue="1" operator="equal">
      <formula>$K$11</formula>
    </cfRule>
    <cfRule type="colorScale" priority="47">
      <colorScale>
        <cfvo type="num" val="1"/>
        <cfvo type="num" val="3"/>
        <cfvo type="num" val="5"/>
        <color rgb="FFFF0000"/>
        <color rgb="FFFFEB84"/>
        <color rgb="FF00B050"/>
      </colorScale>
    </cfRule>
    <cfRule type="colorScale" priority="48">
      <colorScale>
        <cfvo type="min"/>
        <cfvo type="percentile" val="50"/>
        <cfvo type="max"/>
        <color rgb="FFF8696B"/>
        <color rgb="FFFFEB84"/>
        <color rgb="FF63BE7B"/>
      </colorScale>
    </cfRule>
  </conditionalFormatting>
  <conditionalFormatting sqref="J21">
    <cfRule type="cellIs" dxfId="171" priority="38" stopIfTrue="1" operator="equal">
      <formula>"CASI CERTEZA"</formula>
    </cfRule>
    <cfRule type="cellIs" dxfId="170" priority="39" stopIfTrue="1" operator="equal">
      <formula>"PROBABLE"</formula>
    </cfRule>
    <cfRule type="cellIs" dxfId="169" priority="40" stopIfTrue="1" operator="equal">
      <formula>"POSIBLE"</formula>
    </cfRule>
    <cfRule type="cellIs" dxfId="168" priority="41" stopIfTrue="1" operator="equal">
      <formula>"IMPROBABLE"</formula>
    </cfRule>
    <cfRule type="cellIs" dxfId="167" priority="42" stopIfTrue="1" operator="equal">
      <formula>"RARO"</formula>
    </cfRule>
  </conditionalFormatting>
  <conditionalFormatting sqref="L11:L20 L22:L43">
    <cfRule type="cellIs" dxfId="166" priority="1210" stopIfTrue="1" operator="equal">
      <formula>"MENOR"</formula>
    </cfRule>
    <cfRule type="cellIs" dxfId="165" priority="1211" stopIfTrue="1" operator="equal">
      <formula>"INSIGNIFICANTE"</formula>
    </cfRule>
    <cfRule type="cellIs" dxfId="164" priority="1212" stopIfTrue="1" operator="equal">
      <formula>"MAYOR"</formula>
    </cfRule>
    <cfRule type="cellIs" dxfId="163" priority="1213" stopIfTrue="1" operator="equal">
      <formula>$K$11</formula>
    </cfRule>
    <cfRule type="colorScale" priority="1214">
      <colorScale>
        <cfvo type="num" val="1"/>
        <cfvo type="num" val="3"/>
        <cfvo type="num" val="5"/>
        <color rgb="FFFF0000"/>
        <color rgb="FFFFEB84"/>
        <color rgb="FF00B050"/>
      </colorScale>
    </cfRule>
    <cfRule type="colorScale" priority="1215">
      <colorScale>
        <cfvo type="min"/>
        <cfvo type="percentile" val="50"/>
        <cfvo type="max"/>
        <color rgb="FFF8696B"/>
        <color rgb="FFFFEB84"/>
        <color rgb="FF63BE7B"/>
      </colorScale>
    </cfRule>
  </conditionalFormatting>
  <conditionalFormatting sqref="L12:L20 L22:L43">
    <cfRule type="cellIs" dxfId="162" priority="1228" stopIfTrue="1" operator="equal">
      <formula>"MENOR"</formula>
    </cfRule>
    <cfRule type="cellIs" dxfId="161" priority="1229" stopIfTrue="1" operator="equal">
      <formula>"INSIGNIFICANTE"</formula>
    </cfRule>
    <cfRule type="cellIs" dxfId="160" priority="1230" stopIfTrue="1" operator="equal">
      <formula>"MAYOR"</formula>
    </cfRule>
    <cfRule type="cellIs" dxfId="159" priority="1231" stopIfTrue="1" operator="equal">
      <formula>$K$11</formula>
    </cfRule>
    <cfRule type="colorScale" priority="1232">
      <colorScale>
        <cfvo type="num" val="1"/>
        <cfvo type="num" val="3"/>
        <cfvo type="num" val="5"/>
        <color rgb="FFFF0000"/>
        <color rgb="FFFFEB84"/>
        <color rgb="FF00B050"/>
      </colorScale>
    </cfRule>
    <cfRule type="colorScale" priority="1233">
      <colorScale>
        <cfvo type="min"/>
        <cfvo type="percentile" val="50"/>
        <cfvo type="max"/>
        <color rgb="FFF8696B"/>
        <color rgb="FFFFEB84"/>
        <color rgb="FF63BE7B"/>
      </colorScale>
    </cfRule>
  </conditionalFormatting>
  <dataValidations xWindow="977" yWindow="549" count="9">
    <dataValidation allowBlank="1" showInputMessage="1" showErrorMessage="1" prompt="Objetos o sujetos que propician el riesgo_x000a_Externos_x000a_PersonasDesastres Naturales_x000a_Errores en los procedimientos_x000a_Instalaciones_x000a_Materiales_x000a_Fallas en la tecnología" sqref="F10"/>
    <dataValidation allowBlank="1" showInputMessage="1" showErrorMessage="1" promptTitle="OBJETOS O SUJETOS QUE PROPICIAN" prompt="Externos_x000a_Personas_x000a_Desastres Naturales_x000a_Errores en los procedimientos_x000a_Instalaciones_x000a_Materiales_x000a_Fallas en la tecnología" sqref="F26:G26 F11:F23 F24:G24 F25 F27:F43"/>
    <dataValidation allowBlank="1" showInputMessage="1" showErrorMessage="1" prompt="Planeación Inadecuada_x000a_Incumplimiento de procedimientos_x000a_Falta de entrenamiento_x000a_Recursos inadecuados o insuficientes_x000a_Metodo no definido o inadecuado" sqref="G11:G23 D24 G30:G36"/>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H11:H21 H24:H43"/>
    <dataValidation type="list" allowBlank="1" showInputMessage="1" showErrorMessage="1" sqref="I11:I43">
      <formula1>$F$139:$F$143</formula1>
    </dataValidation>
    <dataValidation type="list" allowBlank="1" showInputMessage="1" showErrorMessage="1" sqref="K11:K43">
      <formula1>$G$139:$G$143</formula1>
    </dataValidation>
    <dataValidation type="list" allowBlank="1" showInputMessage="1" showErrorMessage="1" sqref="O11:O43">
      <formula1>$I$139:$I$142</formula1>
    </dataValidation>
    <dataValidation type="list" allowBlank="1" showInputMessage="1" showErrorMessage="1" sqref="E11:E43">
      <formula1>clasificacion</formula1>
    </dataValidation>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H22:H23">
      <formula1>0</formula1>
      <formula2>0</formula2>
    </dataValidation>
  </dataValidations>
  <printOptions horizontalCentered="1"/>
  <pageMargins left="0.19685039370078741" right="0.19685039370078741" top="0.98425196850393704" bottom="0.98425196850393704" header="0" footer="0"/>
  <pageSetup paperSize="5" scale="58" orientation="landscape" r:id="rId1"/>
  <headerFooter alignWithMargins="0"/>
  <rowBreaks count="3" manualBreakCount="3">
    <brk id="16" max="14" man="1"/>
    <brk id="21" max="14" man="1"/>
    <brk id="3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zoomScale="70" zoomScaleNormal="70" workbookViewId="0">
      <selection activeCell="AF11" sqref="AF11"/>
    </sheetView>
  </sheetViews>
  <sheetFormatPr baseColWidth="10" defaultRowHeight="13.5" x14ac:dyDescent="0.25"/>
  <cols>
    <col min="1" max="1" width="2.7109375" customWidth="1"/>
    <col min="2" max="2" width="4.85546875" customWidth="1"/>
    <col min="3" max="3" width="16.7109375" customWidth="1"/>
    <col min="4" max="30" width="4.85546875" customWidth="1"/>
  </cols>
  <sheetData>
    <row r="1" spans="1:30" ht="6.75" customHeight="1" x14ac:dyDescent="0.25">
      <c r="A1" s="94"/>
      <c r="B1" s="94"/>
      <c r="C1" s="95"/>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2" spans="1:30" ht="18" x14ac:dyDescent="0.25">
      <c r="A2" s="94"/>
      <c r="B2" s="94"/>
      <c r="C2" s="410" t="s">
        <v>90</v>
      </c>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row>
    <row r="3" spans="1:30" ht="14.25" thickBot="1" x14ac:dyDescent="0.3">
      <c r="A3" s="94"/>
      <c r="B3" s="94"/>
      <c r="C3" s="95"/>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1:30" ht="9" customHeight="1" x14ac:dyDescent="0.25">
      <c r="A4" s="94"/>
      <c r="B4" s="94"/>
      <c r="C4" s="407" t="s">
        <v>143</v>
      </c>
      <c r="D4" s="180"/>
      <c r="E4" s="181"/>
      <c r="F4" s="181"/>
      <c r="G4" s="181"/>
      <c r="H4" s="181"/>
      <c r="I4" s="181"/>
      <c r="J4" s="181"/>
      <c r="K4" s="181"/>
      <c r="L4" s="181"/>
      <c r="M4" s="182"/>
      <c r="N4" s="117"/>
      <c r="O4" s="117"/>
      <c r="P4" s="117"/>
      <c r="Q4" s="117"/>
      <c r="R4" s="117"/>
      <c r="S4" s="117"/>
      <c r="T4" s="117"/>
      <c r="U4" s="183"/>
      <c r="V4" s="118"/>
      <c r="W4" s="119"/>
      <c r="X4" s="119"/>
      <c r="Y4" s="119"/>
      <c r="Z4" s="119"/>
      <c r="AA4" s="119"/>
      <c r="AB4" s="119"/>
      <c r="AC4" s="119"/>
      <c r="AD4" s="120"/>
    </row>
    <row r="5" spans="1:30" ht="17.25" customHeight="1" x14ac:dyDescent="0.25">
      <c r="A5" s="94"/>
      <c r="B5" s="94"/>
      <c r="C5" s="407"/>
      <c r="D5" s="130"/>
      <c r="E5" s="107" t="str">
        <f>IF(CONCATENATE($C$4,$D$39)='Admón. Riesgos'!N11,'Admón. Riesgos'!C11,"")</f>
        <v/>
      </c>
      <c r="F5" s="107" t="str">
        <f>IF(CONCATENATE($C$4,$D$39)='Admón. Riesgos'!N16,'Admón. Riesgos'!C16,"")</f>
        <v/>
      </c>
      <c r="G5" s="107" t="str">
        <f>IF(CONCATENATE($C$4,$D$39)='Admón. Riesgos'!N21,'Admón. Riesgos'!C21,"")</f>
        <v/>
      </c>
      <c r="H5" s="107" t="str">
        <f>IF(CONCATENATE($C$4,$D$39)='Admón. Riesgos'!N26,'Admón. Riesgos'!C26,"")</f>
        <v/>
      </c>
      <c r="I5" s="107" t="str">
        <f>IF(CONCATENATE($C$4,$D$39)='Admón. Riesgos'!N31,'Admón. Riesgos'!C31,"")</f>
        <v/>
      </c>
      <c r="J5" s="107" t="str">
        <f>IF(CONCATENATE($C$4,$D$39)='Admón. Riesgos'!N37,'Admón. Riesgos'!C37,"")</f>
        <v/>
      </c>
      <c r="K5" s="107" t="str">
        <f>IF(CONCATENATE($C$4,$D$39)='Admón. Riesgos'!N42,'Admón. Riesgos'!C42,"")</f>
        <v/>
      </c>
      <c r="L5" s="107"/>
      <c r="M5" s="112"/>
      <c r="N5" s="109" t="str">
        <f>IF(CONCATENATE($C$4,$M$39)='Admón. Riesgos'!N11,'Admón. Riesgos'!C11,"")</f>
        <v/>
      </c>
      <c r="O5" s="109" t="str">
        <f>IF(CONCATENATE($C$4,$M$39)='Admón. Riesgos'!N16,'Admón. Riesgos'!C16,"")</f>
        <v/>
      </c>
      <c r="P5" s="109" t="str">
        <f>IF(CONCATENATE($C$4,$M$39)='Admón. Riesgos'!N21,'Admón. Riesgos'!C21,"")</f>
        <v/>
      </c>
      <c r="Q5" s="109" t="str">
        <f>IF(CONCATENATE($C$4,$M$39)='Admón. Riesgos'!N26,'Admón. Riesgos'!C26,"")</f>
        <v/>
      </c>
      <c r="R5" s="109" t="str">
        <f>IF(CONCATENATE($C$4,$M$39)='Admón. Riesgos'!N31,'Admón. Riesgos'!C31,"")</f>
        <v/>
      </c>
      <c r="S5" s="109" t="str">
        <f>IF(CONCATENATE($C$4,$M$39)='Admón. Riesgos'!N37,'Admón. Riesgos'!C37,"")</f>
        <v/>
      </c>
      <c r="T5" s="109" t="str">
        <f>IF(CONCATENATE($C$4,$M$39)='Admón. Riesgos'!N42,'Admón. Riesgos'!C42,"")</f>
        <v/>
      </c>
      <c r="U5" s="125"/>
      <c r="V5" s="97"/>
      <c r="W5" s="98" t="str">
        <f>IF(CONCATENATE($C$4,$V$39)='Admón. Riesgos'!N11,'Admón. Riesgos'!C11,"")</f>
        <v>R1</v>
      </c>
      <c r="X5" s="98" t="str">
        <f>IF(CONCATENATE($C$4,$V$39)='Admón. Riesgos'!N16,'Admón. Riesgos'!C16,"")</f>
        <v>R6</v>
      </c>
      <c r="Y5" s="98" t="str">
        <f>IF(CONCATENATE($C$4,$V$39)='Admón. Riesgos'!N21,'Admón. Riesgos'!C21,"")</f>
        <v>R11</v>
      </c>
      <c r="Z5" s="98" t="str">
        <f>IF(CONCATENATE($C$4,$V$39)='Admón. Riesgos'!N26,'Admón. Riesgos'!C26,"")</f>
        <v>R16</v>
      </c>
      <c r="AA5" s="98" t="str">
        <f>IF(CONCATENATE($C$4,$V$39)='Admón. Riesgos'!N31,'Admón. Riesgos'!C31,"")</f>
        <v>R21</v>
      </c>
      <c r="AB5" s="98" t="str">
        <f>IF(CONCATENATE($C$4,$V$39)='Admón. Riesgos'!N36,'Admón. Riesgos'!C36,"")</f>
        <v>R26</v>
      </c>
      <c r="AC5" s="98" t="str">
        <f>IF(CONCATENATE($C$4,$V$39)='Admón. Riesgos'!N42,'Admón. Riesgos'!C42,"")</f>
        <v/>
      </c>
      <c r="AD5" s="121"/>
    </row>
    <row r="6" spans="1:30" ht="17.25" customHeight="1" x14ac:dyDescent="0.25">
      <c r="A6" s="94"/>
      <c r="B6" s="409" t="s">
        <v>30</v>
      </c>
      <c r="C6" s="407"/>
      <c r="D6" s="130"/>
      <c r="E6" s="107" t="str">
        <f>IF(CONCATENATE($C$4,$D$39)='Admón. Riesgos'!N12,'Admón. Riesgos'!C12,"")</f>
        <v/>
      </c>
      <c r="F6" s="107" t="str">
        <f>IF(CONCATENATE($C$4,$D$39)='Admón. Riesgos'!N17,'Admón. Riesgos'!C17,"")</f>
        <v/>
      </c>
      <c r="G6" s="107" t="str">
        <f>IF(CONCATENATE($C$4,$D$39)='Admón. Riesgos'!N22,'Admón. Riesgos'!C22,"")</f>
        <v/>
      </c>
      <c r="H6" s="107" t="str">
        <f>IF(CONCATENATE($C$4,$D$39)='Admón. Riesgos'!N27,'Admón. Riesgos'!C27,"")</f>
        <v/>
      </c>
      <c r="I6" s="107" t="str">
        <f>IF(CONCATENATE($C$4,$D$39)='Admón. Riesgos'!N33,'Admón. Riesgos'!C33,"")</f>
        <v/>
      </c>
      <c r="J6" s="107" t="str">
        <f>IF(CONCATENATE($C$4,$D$39)='Admón. Riesgos'!N38,'Admón. Riesgos'!C38,"")</f>
        <v/>
      </c>
      <c r="K6" s="107" t="str">
        <f>IF(CONCATENATE($C$4,$D$39)='Admón. Riesgos'!N43,'Admón. Riesgos'!C43,"")</f>
        <v/>
      </c>
      <c r="L6" s="107" t="str">
        <f>IF('Admón. Riesgos'!R11="ZONA DE RIESGO IMPORTANTE",'Admón. Riesgos'!E11,"")</f>
        <v/>
      </c>
      <c r="M6" s="112"/>
      <c r="N6" s="109" t="str">
        <f>IF(CONCATENATE($C$4,$M$39)='Admón. Riesgos'!N12,'Admón. Riesgos'!C12,"")</f>
        <v/>
      </c>
      <c r="O6" s="109" t="str">
        <f>IF(CONCATENATE($C$4,$M$39)='Admón. Riesgos'!N17,'Admón. Riesgos'!C17,"")</f>
        <v/>
      </c>
      <c r="P6" s="109" t="str">
        <f>IF(CONCATENATE($C$4,$M$39)='Admón. Riesgos'!N22,'Admón. Riesgos'!C22,"")</f>
        <v/>
      </c>
      <c r="Q6" s="109" t="str">
        <f>IF(CONCATENATE($C$4,$M$39)='Admón. Riesgos'!N27,'Admón. Riesgos'!C27,"")</f>
        <v/>
      </c>
      <c r="R6" s="109" t="str">
        <f>IF(CONCATENATE($C$4,$M$39)='Admón. Riesgos'!N33,'Admón. Riesgos'!C33,"")</f>
        <v/>
      </c>
      <c r="S6" s="109" t="str">
        <f>IF(CONCATENATE($C$4,$M$39)='Admón. Riesgos'!N38,'Admón. Riesgos'!C38,"")</f>
        <v/>
      </c>
      <c r="T6" s="109" t="str">
        <f>IF(CONCATENATE($C$4,$M$39)='Admón. Riesgos'!N43,'Admón. Riesgos'!C43,"")</f>
        <v/>
      </c>
      <c r="U6" s="125"/>
      <c r="V6" s="97"/>
      <c r="W6" s="98" t="str">
        <f>IF(CONCATENATE($C$4,$V$39)='Admón. Riesgos'!N12,'Admón. Riesgos'!C12,"")</f>
        <v>R2</v>
      </c>
      <c r="X6" s="98" t="str">
        <f>IF(CONCATENATE($C$4,$V$39)='Admón. Riesgos'!N17,'Admón. Riesgos'!C17,"")</f>
        <v>R7</v>
      </c>
      <c r="Y6" s="98" t="str">
        <f>IF(CONCATENATE($C$4,$V$39)='Admón. Riesgos'!N22,'Admón. Riesgos'!C22,"")</f>
        <v>R12</v>
      </c>
      <c r="Z6" s="98" t="str">
        <f>IF(CONCATENATE($C$4,$V$39)='Admón. Riesgos'!N27,'Admón. Riesgos'!C27,"")</f>
        <v>R17</v>
      </c>
      <c r="AA6" s="98" t="str">
        <f>IF(CONCATENATE($C$4,$V$39)='Admón. Riesgos'!N32,'Admón. Riesgos'!C32,"")</f>
        <v>R22</v>
      </c>
      <c r="AB6" s="98" t="str">
        <f>IF(CONCATENATE($C$4,$V$39)='Admón. Riesgos'!N38,'Admón. Riesgos'!C38,"")</f>
        <v/>
      </c>
      <c r="AC6" s="98" t="str">
        <f>IF(CONCATENATE($C$4,$V$39)='Admón. Riesgos'!N43,'Admón. Riesgos'!C43,"")</f>
        <v/>
      </c>
      <c r="AD6" s="121"/>
    </row>
    <row r="7" spans="1:30" ht="17.25" customHeight="1" x14ac:dyDescent="0.25">
      <c r="A7" s="94"/>
      <c r="B7" s="409"/>
      <c r="C7" s="407"/>
      <c r="D7" s="130"/>
      <c r="E7" s="107" t="str">
        <f>IF(CONCATENATE($C$4,$D$39)='Admón. Riesgos'!N13,'Admón. Riesgos'!C13,"")</f>
        <v/>
      </c>
      <c r="F7" s="107" t="str">
        <f>IF(CONCATENATE($C$4,$D$39)='Admón. Riesgos'!N18,'Admón. Riesgos'!C18,"")</f>
        <v/>
      </c>
      <c r="G7" s="107" t="str">
        <f>IF(CONCATENATE($C$4,$D$39)='Admón. Riesgos'!N23,'Admón. Riesgos'!C23,"")</f>
        <v/>
      </c>
      <c r="H7" s="107" t="str">
        <f>IF(CONCATENATE($C$4,$D$39)='Admón. Riesgos'!N28,'Admón. Riesgos'!C28,"")</f>
        <v/>
      </c>
      <c r="I7" s="107" t="str">
        <f>IF(CONCATENATE($C$4,$D$39)='Admón. Riesgos'!N34,'Admón. Riesgos'!C34,"")</f>
        <v/>
      </c>
      <c r="J7" s="107" t="str">
        <f>IF(CONCATENATE($C$4,$D$39)='Admón. Riesgos'!N39,'Admón. Riesgos'!C39,"")</f>
        <v/>
      </c>
      <c r="K7" s="107" t="str">
        <f>IF(CONCATENATE($C$4,$D$39)='Admón. Riesgos'!N44,'Admón. Riesgos'!C44,"")</f>
        <v/>
      </c>
      <c r="L7" s="107" t="str">
        <f>IF('Admón. Riesgos'!R12="ZONA DE RIESGO IMPORTANTE",'Admón. Riesgos'!E12,"")</f>
        <v/>
      </c>
      <c r="M7" s="112"/>
      <c r="N7" s="109" t="str">
        <f>IF(CONCATENATE($C$4,$M$39)='Admón. Riesgos'!N13,'Admón. Riesgos'!C13,"")</f>
        <v/>
      </c>
      <c r="O7" s="109" t="str">
        <f>IF(CONCATENATE($C$4,$M$39)='Admón. Riesgos'!N18,'Admón. Riesgos'!C18,"")</f>
        <v/>
      </c>
      <c r="P7" s="109" t="str">
        <f>IF(CONCATENATE($C$4,$M$39)='Admón. Riesgos'!N23,'Admón. Riesgos'!C23,"")</f>
        <v/>
      </c>
      <c r="Q7" s="109" t="str">
        <f>IF(CONCATENATE($C$4,$M$39)='Admón. Riesgos'!N28,'Admón. Riesgos'!C28,"")</f>
        <v/>
      </c>
      <c r="R7" s="109" t="str">
        <f>IF(CONCATENATE($C$4,$M$39)='Admón. Riesgos'!N34,'Admón. Riesgos'!C34,"")</f>
        <v/>
      </c>
      <c r="S7" s="109" t="str">
        <f>IF(CONCATENATE($C$4,$M$39)='Admón. Riesgos'!N39,'Admón. Riesgos'!C39,"")</f>
        <v/>
      </c>
      <c r="T7" s="109" t="str">
        <f>IF(CONCATENATE($C$4,$M$39)='Admón. Riesgos'!N44,'Admón. Riesgos'!C44,"")</f>
        <v/>
      </c>
      <c r="U7" s="125"/>
      <c r="V7" s="97"/>
      <c r="W7" s="98" t="str">
        <f>IF(CONCATENATE($C$4,$V$39)='Admón. Riesgos'!N13,'Admón. Riesgos'!C13,"")</f>
        <v>R3</v>
      </c>
      <c r="X7" s="98" t="str">
        <f>IF(CONCATENATE($C$4,$V$39)='Admón. Riesgos'!N18,'Admón. Riesgos'!C18,"")</f>
        <v>R8</v>
      </c>
      <c r="Y7" s="98" t="str">
        <f>IF(CONCATENATE($C$4,$V$39)='Admón. Riesgos'!N23,'Admón. Riesgos'!C23,"")</f>
        <v>R13</v>
      </c>
      <c r="Z7" s="98" t="str">
        <f>IF(CONCATENATE($C$4,$V$39)='Admón. Riesgos'!N28,'Admón. Riesgos'!C28,"")</f>
        <v>R18</v>
      </c>
      <c r="AA7" s="98" t="str">
        <f>IF(CONCATENATE($C$4,$V$39)='Admón. Riesgos'!N33,'Admón. Riesgos'!C33,"")</f>
        <v>R23</v>
      </c>
      <c r="AB7" s="98" t="str">
        <f>IF(CONCATENATE($C$4,$V$39)='Admón. Riesgos'!N39,'Admón. Riesgos'!C39,"")</f>
        <v/>
      </c>
      <c r="AC7" s="98" t="str">
        <f>IF(CONCATENATE($C$4,$V$39)='Admón. Riesgos'!N44,'Admón. Riesgos'!C44,"")</f>
        <v/>
      </c>
      <c r="AD7" s="121"/>
    </row>
    <row r="8" spans="1:30" ht="17.25" customHeight="1" x14ac:dyDescent="0.25">
      <c r="A8" s="94"/>
      <c r="B8" s="409"/>
      <c r="C8" s="407"/>
      <c r="D8" s="130"/>
      <c r="E8" s="107" t="str">
        <f>IF(CONCATENATE($C$4,$D$39)='Admón. Riesgos'!N14,'Admón. Riesgos'!C14,"")</f>
        <v/>
      </c>
      <c r="F8" s="107" t="str">
        <f>IF(CONCATENATE($C$4,$D$39)='Admón. Riesgos'!N19,'Admón. Riesgos'!C19,"")</f>
        <v/>
      </c>
      <c r="G8" s="107" t="str">
        <f>IF(CONCATENATE($C$4,$D$39)='Admón. Riesgos'!N24,'Admón. Riesgos'!C24,"")</f>
        <v/>
      </c>
      <c r="H8" s="107" t="str">
        <f>IF(CONCATENATE($C$4,$D$39)='Admón. Riesgos'!N29,'Admón. Riesgos'!C29,"")</f>
        <v/>
      </c>
      <c r="I8" s="107" t="str">
        <f>IF(CONCATENATE($C$4,$D$39)='Admón. Riesgos'!N35,'Admón. Riesgos'!C35,"")</f>
        <v/>
      </c>
      <c r="J8" s="107" t="str">
        <f>IF(CONCATENATE($C$4,$D$39)='Admón. Riesgos'!N40,'Admón. Riesgos'!C40,"")</f>
        <v/>
      </c>
      <c r="K8" s="107" t="str">
        <f>IF(CONCATENATE($C$4,$D$39)='Admón. Riesgos'!N45,'Admón. Riesgos'!C45,"")</f>
        <v/>
      </c>
      <c r="L8" s="107"/>
      <c r="M8" s="112"/>
      <c r="N8" s="109" t="str">
        <f>IF(CONCATENATE($C$4,$M$39)='Admón. Riesgos'!N14,'Admón. Riesgos'!C14,"")</f>
        <v/>
      </c>
      <c r="O8" s="109" t="str">
        <f>IF(CONCATENATE($C$4,$M$39)='Admón. Riesgos'!N19,'Admón. Riesgos'!C19,"")</f>
        <v/>
      </c>
      <c r="P8" s="109" t="str">
        <f>IF(CONCATENATE($C$4,$M$39)='Admón. Riesgos'!N24,'Admón. Riesgos'!C24,"")</f>
        <v/>
      </c>
      <c r="Q8" s="109" t="str">
        <f>IF(CONCATENATE($C$4,$M$39)='Admón. Riesgos'!N29,'Admón. Riesgos'!C29,"")</f>
        <v/>
      </c>
      <c r="R8" s="109" t="str">
        <f>IF(CONCATENATE($C$4,$M$39)='Admón. Riesgos'!N35,'Admón. Riesgos'!C35,"")</f>
        <v/>
      </c>
      <c r="S8" s="109" t="str">
        <f>IF(CONCATENATE($C$4,$M$39)='Admón. Riesgos'!N40,'Admón. Riesgos'!C40,"")</f>
        <v/>
      </c>
      <c r="T8" s="109" t="str">
        <f>IF(CONCATENATE($C$4,$M$39)='Admón. Riesgos'!N45,'Admón. Riesgos'!C45,"")</f>
        <v/>
      </c>
      <c r="U8" s="125"/>
      <c r="V8" s="97"/>
      <c r="W8" s="98" t="str">
        <f>IF(CONCATENATE($C$4,$V$39)='Admón. Riesgos'!N14,'Admón. Riesgos'!C14,"")</f>
        <v>R4</v>
      </c>
      <c r="X8" s="98" t="str">
        <f>IF(CONCATENATE($C$4,$V$39)='Admón. Riesgos'!N19,'Admón. Riesgos'!C19,"")</f>
        <v>R9</v>
      </c>
      <c r="Y8" s="98" t="str">
        <f>IF(CONCATENATE($C$4,$V$39)='Admón. Riesgos'!N24,'Admón. Riesgos'!C24,"")</f>
        <v>R14</v>
      </c>
      <c r="Z8" s="98" t="str">
        <f>IF(CONCATENATE($C$4,$V$39)='Admón. Riesgos'!N29,'Admón. Riesgos'!C29,"")</f>
        <v>R19</v>
      </c>
      <c r="AA8" s="98" t="str">
        <f>IF(CONCATENATE($C$4,$V$39)='Admón. Riesgos'!N34,'Admón. Riesgos'!C34,"")</f>
        <v>R24</v>
      </c>
      <c r="AB8" s="98" t="str">
        <f>IF(CONCATENATE($C$4,$V$39)='Admón. Riesgos'!N40,'Admón. Riesgos'!C40,"")</f>
        <v/>
      </c>
      <c r="AC8" s="98" t="str">
        <f>IF(CONCATENATE($C$4,$V$39)='Admón. Riesgos'!N45,'Admón. Riesgos'!C45,"")</f>
        <v/>
      </c>
      <c r="AD8" s="121"/>
    </row>
    <row r="9" spans="1:30" ht="17.25" customHeight="1" x14ac:dyDescent="0.25">
      <c r="A9" s="94"/>
      <c r="B9" s="409"/>
      <c r="C9" s="407"/>
      <c r="D9" s="130"/>
      <c r="E9" s="107" t="str">
        <f>IF(CONCATENATE($C$4,$D$39)='Admón. Riesgos'!N15,'Admón. Riesgos'!C15,"")</f>
        <v/>
      </c>
      <c r="F9" s="107" t="str">
        <f>IF(CONCATENATE($C$4,$D$39)='Admón. Riesgos'!N20,'Admón. Riesgos'!C20,"")</f>
        <v/>
      </c>
      <c r="G9" s="107" t="str">
        <f>IF(CONCATENATE($C$4,$D$39)='Admón. Riesgos'!N25,'Admón. Riesgos'!C25,"")</f>
        <v/>
      </c>
      <c r="H9" s="107" t="str">
        <f>IF(CONCATENATE($C$4,$D$39)='Admón. Riesgos'!N30,'Admón. Riesgos'!C30,"")</f>
        <v/>
      </c>
      <c r="I9" s="107" t="str">
        <f>IF(CONCATENATE($C$4,$D$39)='Admón. Riesgos'!N36,'Admón. Riesgos'!C36,"")</f>
        <v/>
      </c>
      <c r="J9" s="107" t="str">
        <f>IF(CONCATENATE($C$4,$D$39)='Admón. Riesgos'!N41,'Admón. Riesgos'!C41,"")</f>
        <v/>
      </c>
      <c r="K9" s="107" t="str">
        <f>IF(CONCATENATE($C$4,$D$39)='Admón. Riesgos'!N46,'Admón. Riesgos'!C46,"")</f>
        <v/>
      </c>
      <c r="L9" s="107" t="str">
        <f>IF('Admón. Riesgos'!R13="ZONA DE RIESGO IMPORTANTE",'Admón. Riesgos'!E13,"")</f>
        <v/>
      </c>
      <c r="M9" s="112"/>
      <c r="N9" s="109" t="str">
        <f>IF(CONCATENATE($C$4,$M$39)='Admón. Riesgos'!N15,'Admón. Riesgos'!C15,"")</f>
        <v/>
      </c>
      <c r="O9" s="109" t="str">
        <f>IF(CONCATENATE($C$4,$M$39)='Admón. Riesgos'!N20,'Admón. Riesgos'!C20,"")</f>
        <v/>
      </c>
      <c r="P9" s="109" t="str">
        <f>IF(CONCATENATE($C$4,$M$39)='Admón. Riesgos'!N25,'Admón. Riesgos'!C25,"")</f>
        <v/>
      </c>
      <c r="Q9" s="109" t="str">
        <f>IF(CONCATENATE($C$4,$M$39)='Admón. Riesgos'!N30,'Admón. Riesgos'!C30,"")</f>
        <v/>
      </c>
      <c r="R9" s="109" t="str">
        <f>IF(CONCATENATE($C$4,$M$39)='Admón. Riesgos'!N36,'Admón. Riesgos'!C36,"")</f>
        <v/>
      </c>
      <c r="S9" s="109" t="str">
        <f>IF(CONCATENATE($C$4,$M$39)='Admón. Riesgos'!N41,'Admón. Riesgos'!C41,"")</f>
        <v/>
      </c>
      <c r="T9" s="109" t="str">
        <f>IF(CONCATENATE($C$4,$M$39)='Admón. Riesgos'!N46,'Admón. Riesgos'!C46,"")</f>
        <v/>
      </c>
      <c r="U9" s="125"/>
      <c r="V9" s="97"/>
      <c r="W9" s="98" t="str">
        <f>IF(CONCATENATE($C$4,$V$39)='Admón. Riesgos'!N15,'Admón. Riesgos'!C15,"")</f>
        <v>R5</v>
      </c>
      <c r="X9" s="98" t="str">
        <f>IF(CONCATENATE($C$4,$V$39)='Admón. Riesgos'!N20,'Admón. Riesgos'!C20,"")</f>
        <v>R10</v>
      </c>
      <c r="Y9" s="98" t="str">
        <f>IF(CONCATENATE($C$4,$V$39)='Admón. Riesgos'!N25,'Admón. Riesgos'!C25,"")</f>
        <v>R15</v>
      </c>
      <c r="Z9" s="98" t="str">
        <f>IF(CONCATENATE($C$4,$V$39)='Admón. Riesgos'!N30,'Admón. Riesgos'!C30,"")</f>
        <v>R20</v>
      </c>
      <c r="AA9" s="98" t="str">
        <f>IF(CONCATENATE($C$4,$V$39)='Admón. Riesgos'!N35,'Admón. Riesgos'!C35,"")</f>
        <v>R25</v>
      </c>
      <c r="AB9" s="98" t="str">
        <f>IF(CONCATENATE($C$4,$V$39)='Admón. Riesgos'!N41,'Admón. Riesgos'!C41,"")</f>
        <v/>
      </c>
      <c r="AC9" s="98" t="str">
        <f>IF(CONCATENATE($C$4,$V$39)='Admón. Riesgos'!N46,'Admón. Riesgos'!C46,"")</f>
        <v/>
      </c>
      <c r="AD9" s="121"/>
    </row>
    <row r="10" spans="1:30" ht="9.75" customHeight="1" x14ac:dyDescent="0.25">
      <c r="A10" s="94"/>
      <c r="B10" s="409"/>
      <c r="C10" s="407"/>
      <c r="D10" s="130"/>
      <c r="E10" s="107"/>
      <c r="F10" s="107" t="str">
        <f>IF('Admón. Riesgos'!P14="ZONA DE RIESGO IMPORTANTE",'Admón. Riesgos'!D14,"")</f>
        <v/>
      </c>
      <c r="G10" s="107"/>
      <c r="H10" s="107"/>
      <c r="I10" s="107" t="str">
        <f>IF('Admón. Riesgos'!Q14="ZONA DE RIESGO IMPORTANTE",'Admón. Riesgos'!#REF!,"")</f>
        <v/>
      </c>
      <c r="J10" s="107"/>
      <c r="K10" s="107"/>
      <c r="L10" s="107" t="str">
        <f>IF('Admón. Riesgos'!R14="ZONA DE RIESGO IMPORTANTE",'Admón. Riesgos'!E14,"")</f>
        <v/>
      </c>
      <c r="M10" s="184"/>
      <c r="N10" s="185"/>
      <c r="O10" s="185"/>
      <c r="P10" s="185"/>
      <c r="Q10" s="185"/>
      <c r="R10" s="185"/>
      <c r="S10" s="185"/>
      <c r="T10" s="185"/>
      <c r="U10" s="186"/>
      <c r="V10" s="99"/>
      <c r="W10" s="100"/>
      <c r="X10" s="100"/>
      <c r="Y10" s="100"/>
      <c r="Z10" s="100"/>
      <c r="AA10" s="100"/>
      <c r="AB10" s="100"/>
      <c r="AC10" s="100"/>
      <c r="AD10" s="122"/>
    </row>
    <row r="11" spans="1:30" ht="9.75" customHeight="1" x14ac:dyDescent="0.25">
      <c r="A11" s="94"/>
      <c r="B11" s="409"/>
      <c r="C11" s="407" t="s">
        <v>123</v>
      </c>
      <c r="D11" s="129"/>
      <c r="E11" s="104"/>
      <c r="F11" s="104"/>
      <c r="G11" s="104"/>
      <c r="H11" s="104"/>
      <c r="I11" s="104"/>
      <c r="J11" s="104"/>
      <c r="K11" s="104"/>
      <c r="L11" s="174"/>
      <c r="M11" s="110"/>
      <c r="N11" s="111"/>
      <c r="O11" s="111"/>
      <c r="P11" s="111"/>
      <c r="Q11" s="111"/>
      <c r="R11" s="111"/>
      <c r="S11" s="111"/>
      <c r="T11" s="111"/>
      <c r="U11" s="123"/>
      <c r="V11" s="101"/>
      <c r="W11" s="102"/>
      <c r="X11" s="102"/>
      <c r="Y11" s="102"/>
      <c r="Z11" s="102"/>
      <c r="AA11" s="102"/>
      <c r="AB11" s="102"/>
      <c r="AC11" s="102"/>
      <c r="AD11" s="124"/>
    </row>
    <row r="12" spans="1:30" ht="17.25" customHeight="1" x14ac:dyDescent="0.25">
      <c r="A12" s="94"/>
      <c r="B12" s="409"/>
      <c r="C12" s="407"/>
      <c r="D12" s="130"/>
      <c r="E12" s="107" t="str">
        <f>IF(CONCATENATE($C$11,$D$39)='Admón. Riesgos'!N11,'Admón. Riesgos'!C11,"")</f>
        <v/>
      </c>
      <c r="F12" s="107" t="str">
        <f>IF(CONCATENATE($C$11,$D$39)='Admón. Riesgos'!N16,'Admón. Riesgos'!C16,"")</f>
        <v/>
      </c>
      <c r="G12" s="107" t="str">
        <f>IF(CONCATENATE($C$11,$D$39)='Admón. Riesgos'!N21,'Admón. Riesgos'!C21,"")</f>
        <v/>
      </c>
      <c r="H12" s="107" t="str">
        <f>IF(CONCATENATE($C$11,$D$39)='Admón. Riesgos'!N26,'Admón. Riesgos'!C26,"")</f>
        <v/>
      </c>
      <c r="I12" s="107" t="str">
        <f>IF(CONCATENATE($C$11,$D$39)='Admón. Riesgos'!N31,'Admón. Riesgos'!C31,"")</f>
        <v/>
      </c>
      <c r="J12" s="107" t="str">
        <f>IF(CONCATENATE($C$11,$D$39)='Admón. Riesgos'!N37,'Admón. Riesgos'!C37,"")</f>
        <v/>
      </c>
      <c r="K12" s="107" t="str">
        <f>IF(CONCATENATE($C$11,$D$39)='Admón. Riesgos'!N42,'Admón. Riesgos'!C42,"")</f>
        <v/>
      </c>
      <c r="L12" s="175"/>
      <c r="M12" s="112"/>
      <c r="N12" s="109" t="str">
        <f>IF(CONCATENATE($C$11,$M$39)='Admón. Riesgos'!N11,'Admón. Riesgos'!C11,"")</f>
        <v/>
      </c>
      <c r="O12" s="109" t="str">
        <f>IF(CONCATENATE($C$11,$M$39)='Admón. Riesgos'!N16,'Admón. Riesgos'!C16,"")</f>
        <v/>
      </c>
      <c r="P12" s="109" t="str">
        <f>IF(CONCATENATE($C$11,$M$39)='Admón. Riesgos'!N21,'Admón. Riesgos'!C21,"")</f>
        <v/>
      </c>
      <c r="Q12" s="109" t="str">
        <f>IF(CONCATENATE($C$11,$M$39)='Admón. Riesgos'!N26,'Admón. Riesgos'!C26,"")</f>
        <v/>
      </c>
      <c r="R12" s="109" t="str">
        <f>IF(CONCATENATE($C$11,$M$39)='Admón. Riesgos'!N31,'Admón. Riesgos'!C31,"")</f>
        <v/>
      </c>
      <c r="S12" s="109" t="str">
        <f>IF(CONCATENATE($C$11,$M$39)='Admón. Riesgos'!N37,'Admón. Riesgos'!C37,"")</f>
        <v/>
      </c>
      <c r="T12" s="109" t="str">
        <f>IF(CONCATENATE($C$11,$M$39)='Admón. Riesgos'!N42,'Admón. Riesgos'!C42,"")</f>
        <v/>
      </c>
      <c r="U12" s="125"/>
      <c r="V12" s="97"/>
      <c r="W12" s="98" t="str">
        <f>IF(CONCATENATE($C$11,$V$39)='Admón. Riesgos'!N11,'Admón. Riesgos'!C11,"")</f>
        <v/>
      </c>
      <c r="X12" s="98" t="str">
        <f>IF(CONCATENATE($C$11,$V$39)='Admón. Riesgos'!N16,'Admón. Riesgos'!C16,"")</f>
        <v/>
      </c>
      <c r="Y12" s="98" t="str">
        <f>IF(CONCATENATE($C$11,$V$39)='Admón. Riesgos'!N21,'Admón. Riesgos'!C21,"")</f>
        <v/>
      </c>
      <c r="Z12" s="98" t="str">
        <f>IF(CONCATENATE($C$11,$V$39)='Admón. Riesgos'!N26,'Admón. Riesgos'!C26,"")</f>
        <v/>
      </c>
      <c r="AA12" s="98" t="str">
        <f>IF(CONCATENATE($C$11,$V$39)='Admón. Riesgos'!N31,'Admón. Riesgos'!C31,"")</f>
        <v/>
      </c>
      <c r="AB12" s="98" t="str">
        <f>IF(CONCATENATE($C$11,$V$39)='Admón. Riesgos'!N37,'Admón. Riesgos'!C37,"")</f>
        <v/>
      </c>
      <c r="AC12" s="98" t="str">
        <f>IF(CONCATENATE($C$11,$V$39)='Admón. Riesgos'!N42,'Admón. Riesgos'!C42,"")</f>
        <v/>
      </c>
      <c r="AD12" s="121"/>
    </row>
    <row r="13" spans="1:30" ht="17.25" customHeight="1" x14ac:dyDescent="0.25">
      <c r="A13" s="94"/>
      <c r="B13" s="409"/>
      <c r="C13" s="407"/>
      <c r="D13" s="130"/>
      <c r="E13" s="107" t="str">
        <f>IF(CONCATENATE($C$11,$D$39)='Admón. Riesgos'!N12,'Admón. Riesgos'!C12,"")</f>
        <v/>
      </c>
      <c r="F13" s="107" t="str">
        <f>IF(CONCATENATE($C$11,$D$39)='Admón. Riesgos'!N17,'Admón. Riesgos'!C17,"")</f>
        <v/>
      </c>
      <c r="G13" s="107" t="str">
        <f>IF(CONCATENATE($C$11,$D$39)='Admón. Riesgos'!N22,'Admón. Riesgos'!C22,"")</f>
        <v/>
      </c>
      <c r="H13" s="107" t="str">
        <f>IF(CONCATENATE($C$11,$D$39)='Admón. Riesgos'!N27,'Admón. Riesgos'!C27,"")</f>
        <v/>
      </c>
      <c r="I13" s="107" t="str">
        <f>IF(CONCATENATE($C$11,$D$39)='Admón. Riesgos'!N33,'Admón. Riesgos'!C33,"")</f>
        <v/>
      </c>
      <c r="J13" s="107" t="str">
        <f>IF(CONCATENATE($C$11,$D$39)='Admón. Riesgos'!N38,'Admón. Riesgos'!C38,"")</f>
        <v/>
      </c>
      <c r="K13" s="107" t="str">
        <f>IF(CONCATENATE($C$11,$D$39)='Admón. Riesgos'!N43,'Admón. Riesgos'!C43,"")</f>
        <v/>
      </c>
      <c r="L13" s="175"/>
      <c r="M13" s="112"/>
      <c r="N13" s="109" t="str">
        <f>IF(CONCATENATE($C$11,$M$39)='Admón. Riesgos'!N12,'Admón. Riesgos'!C12,"")</f>
        <v/>
      </c>
      <c r="O13" s="109" t="str">
        <f>IF(CONCATENATE($C$11,$M$39)='Admón. Riesgos'!N17,'Admón. Riesgos'!C17,"")</f>
        <v/>
      </c>
      <c r="P13" s="109" t="str">
        <f>IF(CONCATENATE($C$11,$M$39)='Admón. Riesgos'!N22,'Admón. Riesgos'!C22,"")</f>
        <v/>
      </c>
      <c r="Q13" s="109" t="str">
        <f>IF(CONCATENATE($C$11,$M$39)='Admón. Riesgos'!N27,'Admón. Riesgos'!C27,"")</f>
        <v/>
      </c>
      <c r="R13" s="109" t="str">
        <f>IF(CONCATENATE($C$11,$M$39)='Admón. Riesgos'!N33,'Admón. Riesgos'!C33,"")</f>
        <v/>
      </c>
      <c r="S13" s="109" t="str">
        <f>IF(CONCATENATE($C$11,$M$39)='Admón. Riesgos'!N38,'Admón. Riesgos'!C38,"")</f>
        <v/>
      </c>
      <c r="T13" s="109" t="str">
        <f>IF(CONCATENATE($C$11,$M$39)='Admón. Riesgos'!N43,'Admón. Riesgos'!C43,"")</f>
        <v/>
      </c>
      <c r="U13" s="125"/>
      <c r="V13" s="97"/>
      <c r="W13" s="98" t="str">
        <f>IF(CONCATENATE($C$11,$V$39)='Admón. Riesgos'!N12,'Admón. Riesgos'!C12,"")</f>
        <v/>
      </c>
      <c r="X13" s="98" t="str">
        <f>IF(CONCATENATE($C$11,$V$39)='Admón. Riesgos'!N17,'Admón. Riesgos'!C17,"")</f>
        <v/>
      </c>
      <c r="Y13" s="98" t="str">
        <f>IF(CONCATENATE($C$11,$V$39)='Admón. Riesgos'!N22,'Admón. Riesgos'!C22,"")</f>
        <v/>
      </c>
      <c r="Z13" s="98" t="str">
        <f>IF(CONCATENATE($C$11,$V$39)='Admón. Riesgos'!N27,'Admón. Riesgos'!C27,"")</f>
        <v/>
      </c>
      <c r="AA13" s="98" t="str">
        <f>IF(CONCATENATE($C$11,$V$39)='Admón. Riesgos'!N33,'Admón. Riesgos'!C33,"")</f>
        <v/>
      </c>
      <c r="AB13" s="98" t="str">
        <f>IF(CONCATENATE($C$11,$V$39)='Admón. Riesgos'!N38,'Admón. Riesgos'!C38,"")</f>
        <v/>
      </c>
      <c r="AC13" s="98" t="str">
        <f>IF(CONCATENATE($C$11,$V$39)='Admón. Riesgos'!N43,'Admón. Riesgos'!C43,"")</f>
        <v/>
      </c>
      <c r="AD13" s="121"/>
    </row>
    <row r="14" spans="1:30" ht="17.25" customHeight="1" x14ac:dyDescent="0.25">
      <c r="A14" s="94"/>
      <c r="B14" s="409"/>
      <c r="C14" s="407"/>
      <c r="D14" s="130"/>
      <c r="E14" s="107" t="str">
        <f>IF(CONCATENATE($C$11,$D$39)='Admón. Riesgos'!N13,'Admón. Riesgos'!C13,"")</f>
        <v/>
      </c>
      <c r="F14" s="107" t="str">
        <f>IF(CONCATENATE($C$11,$D$39)='Admón. Riesgos'!N18,'Admón. Riesgos'!C18,"")</f>
        <v/>
      </c>
      <c r="G14" s="107" t="str">
        <f>IF(CONCATENATE($C$11,$D$39)='Admón. Riesgos'!N23,'Admón. Riesgos'!C23,"")</f>
        <v/>
      </c>
      <c r="H14" s="107" t="str">
        <f>IF(CONCATENATE($C$11,$D$39)='Admón. Riesgos'!N28,'Admón. Riesgos'!C28,"")</f>
        <v/>
      </c>
      <c r="I14" s="107" t="str">
        <f>IF(CONCATENATE($C$11,$D$39)='Admón. Riesgos'!N34,'Admón. Riesgos'!C34,"")</f>
        <v/>
      </c>
      <c r="J14" s="107" t="str">
        <f>IF(CONCATENATE($C$11,$D$39)='Admón. Riesgos'!N39,'Admón. Riesgos'!C39,"")</f>
        <v/>
      </c>
      <c r="K14" s="107" t="str">
        <f>IF(CONCATENATE($C$11,$D$39)='Admón. Riesgos'!N44,'Admón. Riesgos'!C44,"")</f>
        <v/>
      </c>
      <c r="L14" s="175"/>
      <c r="M14" s="112"/>
      <c r="N14" s="109" t="str">
        <f>IF(CONCATENATE($C$11,$M$39)='Admón. Riesgos'!N13,'Admón. Riesgos'!C13,"")</f>
        <v/>
      </c>
      <c r="O14" s="109" t="str">
        <f>IF(CONCATENATE($C$11,$M$39)='Admón. Riesgos'!N18,'Admón. Riesgos'!C18,"")</f>
        <v/>
      </c>
      <c r="P14" s="109" t="str">
        <f>IF(CONCATENATE($C$11,$M$39)='Admón. Riesgos'!N23,'Admón. Riesgos'!C23,"")</f>
        <v/>
      </c>
      <c r="Q14" s="109" t="str">
        <f>IF(CONCATENATE($C$11,$M$39)='Admón. Riesgos'!N28,'Admón. Riesgos'!C28,"")</f>
        <v/>
      </c>
      <c r="R14" s="109" t="str">
        <f>IF(CONCATENATE($C$11,$M$39)='Admón. Riesgos'!N34,'Admón. Riesgos'!C34,"")</f>
        <v/>
      </c>
      <c r="S14" s="109" t="str">
        <f>IF(CONCATENATE($C$11,$M$39)='Admón. Riesgos'!N39,'Admón. Riesgos'!C39,"")</f>
        <v/>
      </c>
      <c r="T14" s="109" t="str">
        <f>IF(CONCATENATE($C$11,$M$39)='Admón. Riesgos'!N44,'Admón. Riesgos'!C44,"")</f>
        <v/>
      </c>
      <c r="U14" s="125"/>
      <c r="V14" s="97"/>
      <c r="W14" s="98" t="str">
        <f>IF(CONCATENATE($C$11,$V$39)='Admón. Riesgos'!N13,'Admón. Riesgos'!C13,"")</f>
        <v/>
      </c>
      <c r="X14" s="98" t="str">
        <f>IF(CONCATENATE($C$11,$V$39)='Admón. Riesgos'!N18,'Admón. Riesgos'!C18,"")</f>
        <v/>
      </c>
      <c r="Y14" s="98" t="str">
        <f>IF(CONCATENATE($C$11,$V$39)='Admón. Riesgos'!N23,'Admón. Riesgos'!C23,"")</f>
        <v/>
      </c>
      <c r="Z14" s="98" t="str">
        <f>IF(CONCATENATE($C$11,$V$39)='Admón. Riesgos'!N28,'Admón. Riesgos'!C28,"")</f>
        <v/>
      </c>
      <c r="AA14" s="98" t="str">
        <f>IF(CONCATENATE($C$11,$V$39)='Admón. Riesgos'!N34,'Admón. Riesgos'!C34,"")</f>
        <v/>
      </c>
      <c r="AB14" s="98" t="str">
        <f>IF(CONCATENATE($C$11,$V$39)='Admón. Riesgos'!N39,'Admón. Riesgos'!C39,"")</f>
        <v/>
      </c>
      <c r="AC14" s="98" t="str">
        <f>IF(CONCATENATE($C$11,$V$39)='Admón. Riesgos'!N44,'Admón. Riesgos'!C44,"")</f>
        <v/>
      </c>
      <c r="AD14" s="121"/>
    </row>
    <row r="15" spans="1:30" ht="17.25" customHeight="1" x14ac:dyDescent="0.25">
      <c r="A15" s="94"/>
      <c r="B15" s="409"/>
      <c r="C15" s="407"/>
      <c r="D15" s="130"/>
      <c r="E15" s="107" t="str">
        <f>IF(CONCATENATE($C$11,$D$39)='Admón. Riesgos'!N14,'Admón. Riesgos'!C14,"")</f>
        <v/>
      </c>
      <c r="F15" s="107" t="str">
        <f>IF(CONCATENATE($C$11,$D$39)='Admón. Riesgos'!N19,'Admón. Riesgos'!C19,"")</f>
        <v/>
      </c>
      <c r="G15" s="107" t="str">
        <f>IF(CONCATENATE($C$11,$D$39)='Admón. Riesgos'!N24,'Admón. Riesgos'!C24,"")</f>
        <v/>
      </c>
      <c r="H15" s="107" t="str">
        <f>IF(CONCATENATE($C$11,$D$39)='Admón. Riesgos'!N29,'Admón. Riesgos'!C29,"")</f>
        <v/>
      </c>
      <c r="I15" s="107" t="str">
        <f>IF(CONCATENATE($C$11,$D$39)='Admón. Riesgos'!N35,'Admón. Riesgos'!C35,"")</f>
        <v/>
      </c>
      <c r="J15" s="107" t="str">
        <f>IF(CONCATENATE($C$11,$D$39)='Admón. Riesgos'!N40,'Admón. Riesgos'!C40,"")</f>
        <v/>
      </c>
      <c r="K15" s="107" t="str">
        <f>IF(CONCATENATE($C$11,$D$39)='Admón. Riesgos'!N45,'Admón. Riesgos'!C45,"")</f>
        <v/>
      </c>
      <c r="L15" s="175"/>
      <c r="M15" s="112"/>
      <c r="N15" s="109" t="str">
        <f>IF(CONCATENATE($C$11,$M$39)='Admón. Riesgos'!N14,'Admón. Riesgos'!C14,"")</f>
        <v/>
      </c>
      <c r="O15" s="109" t="str">
        <f>IF(CONCATENATE($C$11,$M$39)='Admón. Riesgos'!N19,'Admón. Riesgos'!C19,"")</f>
        <v/>
      </c>
      <c r="P15" s="109" t="str">
        <f>IF(CONCATENATE($C$11,$M$39)='Admón. Riesgos'!N24,'Admón. Riesgos'!C24,"")</f>
        <v/>
      </c>
      <c r="Q15" s="109" t="str">
        <f>IF(CONCATENATE($C$11,$M$39)='Admón. Riesgos'!N29,'Admón. Riesgos'!C29,"")</f>
        <v/>
      </c>
      <c r="R15" s="109" t="str">
        <f>IF(CONCATENATE($C$11,$M$39)='Admón. Riesgos'!N35,'Admón. Riesgos'!C35,"")</f>
        <v/>
      </c>
      <c r="S15" s="109" t="str">
        <f>IF(CONCATENATE($C$11,$M$39)='Admón. Riesgos'!N40,'Admón. Riesgos'!C40,"")</f>
        <v/>
      </c>
      <c r="T15" s="109" t="str">
        <f>IF(CONCATENATE($C$11,$M$39)='Admón. Riesgos'!N45,'Admón. Riesgos'!C45,"")</f>
        <v/>
      </c>
      <c r="U15" s="125"/>
      <c r="V15" s="97"/>
      <c r="W15" s="98" t="str">
        <f>IF(CONCATENATE($C$11,$V$39)='Admón. Riesgos'!N14,'Admón. Riesgos'!C14,"")</f>
        <v/>
      </c>
      <c r="X15" s="98" t="str">
        <f>IF(CONCATENATE($C$11,$V$39)='Admón. Riesgos'!N19,'Admón. Riesgos'!C19,"")</f>
        <v/>
      </c>
      <c r="Y15" s="98" t="str">
        <f>IF(CONCATENATE($C$11,$V$39)='Admón. Riesgos'!N24,'Admón. Riesgos'!C24,"")</f>
        <v/>
      </c>
      <c r="Z15" s="98" t="str">
        <f>IF(CONCATENATE($C$11,$V$39)='Admón. Riesgos'!N29,'Admón. Riesgos'!C29,"")</f>
        <v/>
      </c>
      <c r="AA15" s="98" t="str">
        <f>IF(CONCATENATE($C$11,$V$39)='Admón. Riesgos'!N35,'Admón. Riesgos'!C35,"")</f>
        <v/>
      </c>
      <c r="AB15" s="98" t="str">
        <f>IF(CONCATENATE($C$11,$V$39)='Admón. Riesgos'!N40,'Admón. Riesgos'!C40,"")</f>
        <v/>
      </c>
      <c r="AC15" s="98" t="str">
        <f>IF(CONCATENATE($C$11,$V$39)='Admón. Riesgos'!N45,'Admón. Riesgos'!C45,"")</f>
        <v/>
      </c>
      <c r="AD15" s="121"/>
    </row>
    <row r="16" spans="1:30" ht="17.25" customHeight="1" x14ac:dyDescent="0.25">
      <c r="A16" s="94"/>
      <c r="B16" s="409"/>
      <c r="C16" s="407"/>
      <c r="D16" s="130"/>
      <c r="E16" s="107" t="str">
        <f>IF(CONCATENATE($C$11,$D$39)='Admón. Riesgos'!N15,'Admón. Riesgos'!C15,"")</f>
        <v/>
      </c>
      <c r="F16" s="107" t="str">
        <f>IF(CONCATENATE($C$11,$D$39)='Admón. Riesgos'!N20,'Admón. Riesgos'!C20,"")</f>
        <v/>
      </c>
      <c r="G16" s="107" t="str">
        <f>IF(CONCATENATE($C$11,$D$39)='Admón. Riesgos'!N25,'Admón. Riesgos'!C25,"")</f>
        <v/>
      </c>
      <c r="H16" s="107" t="str">
        <f>IF(CONCATENATE($C$11,$D$39)='Admón. Riesgos'!N30,'Admón. Riesgos'!C30,"")</f>
        <v/>
      </c>
      <c r="I16" s="107" t="str">
        <f>IF(CONCATENATE($C$11,$D$39)='Admón. Riesgos'!N36,'Admón. Riesgos'!C36,"")</f>
        <v/>
      </c>
      <c r="J16" s="107" t="str">
        <f>IF(CONCATENATE($C$11,$D$39)='Admón. Riesgos'!N41,'Admón. Riesgos'!C41,"")</f>
        <v/>
      </c>
      <c r="K16" s="107" t="str">
        <f>IF(CONCATENATE($C$11,$D$39)='Admón. Riesgos'!N46,'Admón. Riesgos'!C46,"")</f>
        <v/>
      </c>
      <c r="L16" s="175"/>
      <c r="M16" s="112"/>
      <c r="N16" s="109" t="str">
        <f>IF(CONCATENATE($C$11,$M$39)='Admón. Riesgos'!N15,'Admón. Riesgos'!C15,"")</f>
        <v/>
      </c>
      <c r="O16" s="109" t="str">
        <f>IF(CONCATENATE($C$11,$M$39)='Admón. Riesgos'!N20,'Admón. Riesgos'!C20,"")</f>
        <v/>
      </c>
      <c r="P16" s="109" t="str">
        <f>IF(CONCATENATE($C$11,$M$39)='Admón. Riesgos'!N25,'Admón. Riesgos'!C25,"")</f>
        <v/>
      </c>
      <c r="Q16" s="109" t="str">
        <f>IF(CONCATENATE($C$11,$M$39)='Admón. Riesgos'!N30,'Admón. Riesgos'!C30,"")</f>
        <v/>
      </c>
      <c r="R16" s="109" t="str">
        <f>IF(CONCATENATE($C$11,$M$39)='Admón. Riesgos'!N36,'Admón. Riesgos'!C36,"")</f>
        <v/>
      </c>
      <c r="S16" s="109" t="str">
        <f>IF(CONCATENATE($C$11,$M$39)='Admón. Riesgos'!N41,'Admón. Riesgos'!C41,"")</f>
        <v/>
      </c>
      <c r="T16" s="109" t="str">
        <f>IF(CONCATENATE($C$11,$M$39)='Admón. Riesgos'!N46,'Admón. Riesgos'!C46,"")</f>
        <v/>
      </c>
      <c r="U16" s="125"/>
      <c r="V16" s="97"/>
      <c r="W16" s="98" t="str">
        <f>IF(CONCATENATE($C$11,$V$39)='Admón. Riesgos'!N15,'Admón. Riesgos'!C15,"")</f>
        <v/>
      </c>
      <c r="X16" s="98" t="str">
        <f>IF(CONCATENATE($C$11,$V$39)='Admón. Riesgos'!N20,'Admón. Riesgos'!C20,"")</f>
        <v/>
      </c>
      <c r="Y16" s="98" t="str">
        <f>IF(CONCATENATE($C$11,$V$39)='Admón. Riesgos'!N25,'Admón. Riesgos'!C25,"")</f>
        <v/>
      </c>
      <c r="Z16" s="98" t="str">
        <f>IF(CONCATENATE($C$11,$V$39)='Admón. Riesgos'!N30,'Admón. Riesgos'!C30,"")</f>
        <v/>
      </c>
      <c r="AA16" s="98" t="str">
        <f>IF(CONCATENATE($C$11,$V$39)='Admón. Riesgos'!N36,'Admón. Riesgos'!C36,"")</f>
        <v/>
      </c>
      <c r="AB16" s="98" t="str">
        <f>IF(CONCATENATE($C$11,$V$39)='Admón. Riesgos'!N41,'Admón. Riesgos'!C41,"")</f>
        <v/>
      </c>
      <c r="AC16" s="98" t="str">
        <f>IF(CONCATENATE($C$11,$V$39)='Admón. Riesgos'!N46,'Admón. Riesgos'!C46,"")</f>
        <v/>
      </c>
      <c r="AD16" s="121"/>
    </row>
    <row r="17" spans="1:30" ht="9" customHeight="1" thickBot="1" x14ac:dyDescent="0.3">
      <c r="A17" s="94"/>
      <c r="B17" s="409"/>
      <c r="C17" s="407"/>
      <c r="D17" s="131"/>
      <c r="E17" s="132"/>
      <c r="F17" s="132"/>
      <c r="G17" s="132"/>
      <c r="H17" s="132"/>
      <c r="I17" s="132"/>
      <c r="J17" s="132"/>
      <c r="K17" s="132"/>
      <c r="L17" s="176"/>
      <c r="M17" s="128"/>
      <c r="N17" s="126"/>
      <c r="O17" s="126"/>
      <c r="P17" s="126"/>
      <c r="Q17" s="126"/>
      <c r="R17" s="126"/>
      <c r="S17" s="126"/>
      <c r="T17" s="126"/>
      <c r="U17" s="127"/>
      <c r="V17" s="99"/>
      <c r="W17" s="100"/>
      <c r="X17" s="100"/>
      <c r="Y17" s="100"/>
      <c r="Z17" s="100"/>
      <c r="AA17" s="100"/>
      <c r="AB17" s="100"/>
      <c r="AC17" s="100"/>
      <c r="AD17" s="122"/>
    </row>
    <row r="18" spans="1:30" ht="9" customHeight="1" x14ac:dyDescent="0.25">
      <c r="A18" s="94"/>
      <c r="B18" s="409"/>
      <c r="C18" s="407" t="s">
        <v>124</v>
      </c>
      <c r="D18" s="129"/>
      <c r="E18" s="104"/>
      <c r="F18" s="104"/>
      <c r="G18" s="104"/>
      <c r="H18" s="104"/>
      <c r="I18" s="104"/>
      <c r="J18" s="104"/>
      <c r="K18" s="104"/>
      <c r="L18" s="105"/>
      <c r="M18" s="110"/>
      <c r="N18" s="111"/>
      <c r="O18" s="111"/>
      <c r="P18" s="111"/>
      <c r="Q18" s="111"/>
      <c r="R18" s="111"/>
      <c r="S18" s="111"/>
      <c r="T18" s="111"/>
      <c r="U18" s="177"/>
      <c r="V18" s="101"/>
      <c r="W18" s="102"/>
      <c r="X18" s="102"/>
      <c r="Y18" s="102"/>
      <c r="Z18" s="102"/>
      <c r="AA18" s="102"/>
      <c r="AB18" s="102"/>
      <c r="AC18" s="102"/>
      <c r="AD18" s="124"/>
    </row>
    <row r="19" spans="1:30" ht="17.25" customHeight="1" x14ac:dyDescent="0.25">
      <c r="A19" s="94"/>
      <c r="B19" s="409"/>
      <c r="C19" s="407"/>
      <c r="D19" s="130"/>
      <c r="E19" s="107" t="str">
        <f>IF(CONCATENATE($C$18,$D$39)='Admón. Riesgos'!N11,'Admón. Riesgos'!C11,"")</f>
        <v/>
      </c>
      <c r="F19" s="107" t="str">
        <f>IF(CONCATENATE($C$18,$D$39)='Admón. Riesgos'!N16,'Admón. Riesgos'!C16,"")</f>
        <v/>
      </c>
      <c r="G19" s="107" t="str">
        <f>IF(CONCATENATE($C$18,$D$39)='Admón. Riesgos'!N21,'Admón. Riesgos'!C21,"")</f>
        <v/>
      </c>
      <c r="H19" s="107" t="str">
        <f>IF(CONCATENATE($C$18,$D$39)='Admón. Riesgos'!N26,'Admón. Riesgos'!C26,"")</f>
        <v/>
      </c>
      <c r="I19" s="107" t="str">
        <f>IF(CONCATENATE($C$18,$D$39)='Admón. Riesgos'!N31,'Admón. Riesgos'!C31,"")</f>
        <v/>
      </c>
      <c r="J19" s="107" t="str">
        <f>IF(CONCATENATE($C$18,$D$39)='Admón. Riesgos'!N37,'Admón. Riesgos'!C37,"")</f>
        <v/>
      </c>
      <c r="K19" s="107" t="str">
        <f>IF(CONCATENATE($C$18,$D$39)='Admón. Riesgos'!N42,'Admón. Riesgos'!C42,"")</f>
        <v/>
      </c>
      <c r="L19" s="108"/>
      <c r="M19" s="112"/>
      <c r="N19" s="109" t="str">
        <f>IF(CONCATENATE($C$18,$M$39)='Admón. Riesgos'!N11,'Admón. Riesgos'!C11,"")</f>
        <v/>
      </c>
      <c r="O19" s="109" t="str">
        <f>IF(CONCATENATE($C$18,$M$39)='Admón. Riesgos'!N16,'Admón. Riesgos'!C16,"")</f>
        <v/>
      </c>
      <c r="P19" s="109" t="str">
        <f>IF(CONCATENATE($C$18,$M$39)='Admón. Riesgos'!N21,'Admón. Riesgos'!C21,"")</f>
        <v/>
      </c>
      <c r="Q19" s="109" t="str">
        <f>IF(CONCATENATE($C$18,$M$39)='Admón. Riesgos'!N26,'Admón. Riesgos'!C26,"")</f>
        <v/>
      </c>
      <c r="R19" s="109" t="str">
        <f>IF(CONCATENATE($C$18,$M$39)='Admón. Riesgos'!N31,'Admón. Riesgos'!C31,"")</f>
        <v/>
      </c>
      <c r="S19" s="109" t="str">
        <f>IF(CONCATENATE($C$18,$M$39)='Admón. Riesgos'!N37,'Admón. Riesgos'!C37,"")</f>
        <v/>
      </c>
      <c r="T19" s="109" t="str">
        <f>IF(CONCATENATE($C$18,$M$39)='Admón. Riesgos'!N42,'Admón. Riesgos'!C42,"")</f>
        <v/>
      </c>
      <c r="U19" s="178"/>
      <c r="V19" s="97"/>
      <c r="W19" s="98" t="str">
        <f>IF(CONCATENATE($C$18,$V$39)='Admón. Riesgos'!N11,'Admón. Riesgos'!C11,"")</f>
        <v/>
      </c>
      <c r="X19" s="98" t="str">
        <f>IF(CONCATENATE($C$18,$V$39)='Admón. Riesgos'!N16,'Admón. Riesgos'!C16,"")</f>
        <v/>
      </c>
      <c r="Y19" s="98" t="str">
        <f>IF(CONCATENATE($C$18,$V$39)='Admón. Riesgos'!N21,'Admón. Riesgos'!C21,"")</f>
        <v/>
      </c>
      <c r="Z19" s="98" t="str">
        <f>IF(CONCATENATE($C$18,$V$39)='Admón. Riesgos'!N26,'Admón. Riesgos'!C26,"")</f>
        <v/>
      </c>
      <c r="AA19" s="98" t="str">
        <f>IF(CONCATENATE($C$18,$V$39)='Admón. Riesgos'!N31,'Admón. Riesgos'!C31,"")</f>
        <v/>
      </c>
      <c r="AB19" s="98" t="str">
        <f>IF(CONCATENATE($C$18,$V$39)='Admón. Riesgos'!N37,'Admón. Riesgos'!C37,"")</f>
        <v/>
      </c>
      <c r="AC19" s="98" t="str">
        <f>IF(CONCATENATE($C$18,$V$39)='Admón. Riesgos'!N42,'Admón. Riesgos'!C42,"")</f>
        <v/>
      </c>
      <c r="AD19" s="121"/>
    </row>
    <row r="20" spans="1:30" ht="17.25" customHeight="1" x14ac:dyDescent="0.25">
      <c r="A20" s="94"/>
      <c r="B20" s="409"/>
      <c r="C20" s="407"/>
      <c r="D20" s="130"/>
      <c r="E20" s="107" t="str">
        <f>IF(CONCATENATE($C$18,$D$39)='Admón. Riesgos'!N12,'Admón. Riesgos'!C12,"")</f>
        <v/>
      </c>
      <c r="F20" s="107" t="str">
        <f>IF(CONCATENATE($C$18,$D$39)='Admón. Riesgos'!N17,'Admón. Riesgos'!C17,"")</f>
        <v/>
      </c>
      <c r="G20" s="107" t="str">
        <f>IF(CONCATENATE($C$18,$D$39)='Admón. Riesgos'!N22,'Admón. Riesgos'!C22,"")</f>
        <v/>
      </c>
      <c r="H20" s="107" t="str">
        <f>IF(CONCATENATE($C$18,$D$39)='Admón. Riesgos'!N27,'Admón. Riesgos'!C27,"")</f>
        <v/>
      </c>
      <c r="I20" s="107" t="str">
        <f>IF(CONCATENATE($C$18,$D$39)='Admón. Riesgos'!N33,'Admón. Riesgos'!C33,"")</f>
        <v/>
      </c>
      <c r="J20" s="107" t="str">
        <f>IF(CONCATENATE($C$18,$D$39)='Admón. Riesgos'!N38,'Admón. Riesgos'!C38,"")</f>
        <v/>
      </c>
      <c r="K20" s="107" t="str">
        <f>IF(CONCATENATE($C$18,$D$39)='Admón. Riesgos'!N43,'Admón. Riesgos'!C43,"")</f>
        <v/>
      </c>
      <c r="L20" s="108"/>
      <c r="M20" s="112"/>
      <c r="N20" s="109" t="str">
        <f>IF(CONCATENATE($C$18,$M$39)='Admón. Riesgos'!N12,'Admón. Riesgos'!C12,"")</f>
        <v/>
      </c>
      <c r="O20" s="109" t="str">
        <f>IF(CONCATENATE($C$18,$M$39)='Admón. Riesgos'!N17,'Admón. Riesgos'!C17,"")</f>
        <v/>
      </c>
      <c r="P20" s="109" t="str">
        <f>IF(CONCATENATE($C$18,$M$39)='Admón. Riesgos'!N22,'Admón. Riesgos'!C22,"")</f>
        <v/>
      </c>
      <c r="Q20" s="109" t="str">
        <f>IF(CONCATENATE($C$18,$M$39)='Admón. Riesgos'!N27,'Admón. Riesgos'!C27,"")</f>
        <v/>
      </c>
      <c r="R20" s="109" t="str">
        <f>IF(CONCATENATE($C$18,$M$39)='Admón. Riesgos'!N33,'Admón. Riesgos'!C33,"")</f>
        <v/>
      </c>
      <c r="S20" s="109" t="str">
        <f>IF(CONCATENATE($C$18,$M$39)='Admón. Riesgos'!N38,'Admón. Riesgos'!C38,"")</f>
        <v/>
      </c>
      <c r="T20" s="109" t="str">
        <f>IF(CONCATENATE($C$18,$M$39)='Admón. Riesgos'!N43,'Admón. Riesgos'!C43,"")</f>
        <v/>
      </c>
      <c r="U20" s="178"/>
      <c r="V20" s="97"/>
      <c r="W20" s="98" t="str">
        <f>IF(CONCATENATE($C$18,$V$39)='Admón. Riesgos'!N12,'Admón. Riesgos'!C12,"")</f>
        <v/>
      </c>
      <c r="X20" s="98" t="str">
        <f>IF(CONCATENATE($C$18,$V$39)='Admón. Riesgos'!N17,'Admón. Riesgos'!C17,"")</f>
        <v/>
      </c>
      <c r="Y20" s="98" t="str">
        <f>IF(CONCATENATE($C$18,$V$39)='Admón. Riesgos'!N22,'Admón. Riesgos'!C22,"")</f>
        <v/>
      </c>
      <c r="Z20" s="98" t="str">
        <f>IF(CONCATENATE($C$18,$V$39)='Admón. Riesgos'!N27,'Admón. Riesgos'!C27,"")</f>
        <v/>
      </c>
      <c r="AA20" s="98" t="str">
        <f>IF(CONCATENATE($C$18,$V$39)='Admón. Riesgos'!N33,'Admón. Riesgos'!C33,"")</f>
        <v/>
      </c>
      <c r="AB20" s="98" t="str">
        <f>IF(CONCATENATE($C$18,$V$39)='Admón. Riesgos'!N38,'Admón. Riesgos'!C38,"")</f>
        <v/>
      </c>
      <c r="AC20" s="98" t="str">
        <f>IF(CONCATENATE($C$18,$V$39)='Admón. Riesgos'!N43,'Admón. Riesgos'!C43,"")</f>
        <v/>
      </c>
      <c r="AD20" s="121"/>
    </row>
    <row r="21" spans="1:30" ht="17.25" customHeight="1" x14ac:dyDescent="0.25">
      <c r="A21" s="94"/>
      <c r="B21" s="409"/>
      <c r="C21" s="407"/>
      <c r="D21" s="130"/>
      <c r="E21" s="107" t="str">
        <f>IF(CONCATENATE($C$18,$D$39)='Admón. Riesgos'!N13,'Admón. Riesgos'!C13,"")</f>
        <v/>
      </c>
      <c r="F21" s="107" t="str">
        <f>IF(CONCATENATE($C$18,$D$39)='Admón. Riesgos'!N18,'Admón. Riesgos'!C18,"")</f>
        <v/>
      </c>
      <c r="G21" s="107" t="str">
        <f>IF(CONCATENATE($C$18,$D$39)='Admón. Riesgos'!N23,'Admón. Riesgos'!C23,"")</f>
        <v/>
      </c>
      <c r="H21" s="107" t="str">
        <f>IF(CONCATENATE($C$18,$D$39)='Admón. Riesgos'!N28,'Admón. Riesgos'!C28,"")</f>
        <v/>
      </c>
      <c r="I21" s="107" t="str">
        <f>IF(CONCATENATE($C$18,$D$39)='Admón. Riesgos'!N34,'Admón. Riesgos'!C34,"")</f>
        <v/>
      </c>
      <c r="J21" s="107" t="str">
        <f>IF(CONCATENATE($C$18,$D$39)='Admón. Riesgos'!N39,'Admón. Riesgos'!C39,"")</f>
        <v/>
      </c>
      <c r="K21" s="107" t="str">
        <f>IF(CONCATENATE($C$18,$D$39)='Admón. Riesgos'!N44,'Admón. Riesgos'!C44,"")</f>
        <v/>
      </c>
      <c r="L21" s="108"/>
      <c r="M21" s="112"/>
      <c r="N21" s="109" t="str">
        <f>IF(CONCATENATE($C$18,$M$39)='Admón. Riesgos'!N13,'Admón. Riesgos'!C13,"")</f>
        <v/>
      </c>
      <c r="O21" s="109" t="str">
        <f>IF(CONCATENATE($C$18,$M$39)='Admón. Riesgos'!N18,'Admón. Riesgos'!C18,"")</f>
        <v/>
      </c>
      <c r="P21" s="109" t="str">
        <f>IF(CONCATENATE($C$18,$M$39)='Admón. Riesgos'!N23,'Admón. Riesgos'!C23,"")</f>
        <v/>
      </c>
      <c r="Q21" s="109" t="str">
        <f>IF(CONCATENATE($C$18,$M$39)='Admón. Riesgos'!N28,'Admón. Riesgos'!C28,"")</f>
        <v/>
      </c>
      <c r="R21" s="109" t="str">
        <f>IF(CONCATENATE($C$18,$M$39)='Admón. Riesgos'!N34,'Admón. Riesgos'!C34,"")</f>
        <v/>
      </c>
      <c r="S21" s="109" t="str">
        <f>IF(CONCATENATE($C$18,$M$39)='Admón. Riesgos'!N39,'Admón. Riesgos'!C39,"")</f>
        <v/>
      </c>
      <c r="T21" s="109" t="str">
        <f>IF(CONCATENATE($C$18,$M$39)='Admón. Riesgos'!N44,'Admón. Riesgos'!C44,"")</f>
        <v/>
      </c>
      <c r="U21" s="178"/>
      <c r="V21" s="97"/>
      <c r="W21" s="98" t="str">
        <f>IF(CONCATENATE($C$18,$V$39)='Admón. Riesgos'!N13,'Admón. Riesgos'!C13,"")</f>
        <v/>
      </c>
      <c r="X21" s="98" t="str">
        <f>IF(CONCATENATE($C$18,$V$39)='Admón. Riesgos'!N18,'Admón. Riesgos'!C18,"")</f>
        <v/>
      </c>
      <c r="Y21" s="98" t="str">
        <f>IF(CONCATENATE($C$18,$V$39)='Admón. Riesgos'!N23,'Admón. Riesgos'!C23,"")</f>
        <v/>
      </c>
      <c r="Z21" s="98" t="str">
        <f>IF(CONCATENATE($C$18,$V$39)='Admón. Riesgos'!N28,'Admón. Riesgos'!C28,"")</f>
        <v/>
      </c>
      <c r="AA21" s="98" t="str">
        <f>IF(CONCATENATE($C$18,$V$39)='Admón. Riesgos'!N34,'Admón. Riesgos'!C34,"")</f>
        <v/>
      </c>
      <c r="AB21" s="98" t="str">
        <f>IF(CONCATENATE($C$18,$V$39)='Admón. Riesgos'!N39,'Admón. Riesgos'!C39,"")</f>
        <v/>
      </c>
      <c r="AC21" s="98" t="str">
        <f>IF(CONCATENATE($C$18,$V$39)='Admón. Riesgos'!N44,'Admón. Riesgos'!C44,"")</f>
        <v/>
      </c>
      <c r="AD21" s="121"/>
    </row>
    <row r="22" spans="1:30" ht="17.25" customHeight="1" x14ac:dyDescent="0.25">
      <c r="A22" s="94"/>
      <c r="B22" s="409"/>
      <c r="C22" s="407"/>
      <c r="D22" s="130"/>
      <c r="E22" s="107" t="str">
        <f>IF(CONCATENATE($C$18,$D$39)='Admón. Riesgos'!N14,'Admón. Riesgos'!C14,"")</f>
        <v/>
      </c>
      <c r="F22" s="107" t="str">
        <f>IF(CONCATENATE($C$18,$D$39)='Admón. Riesgos'!N19,'Admón. Riesgos'!C19,"")</f>
        <v/>
      </c>
      <c r="G22" s="107" t="str">
        <f>IF(CONCATENATE($C$18,$D$39)='Admón. Riesgos'!N24,'Admón. Riesgos'!C24,"")</f>
        <v/>
      </c>
      <c r="H22" s="107" t="str">
        <f>IF(CONCATENATE($C$18,$D$39)='Admón. Riesgos'!N29,'Admón. Riesgos'!C29,"")</f>
        <v/>
      </c>
      <c r="I22" s="107" t="str">
        <f>IF(CONCATENATE($C$18,$D$39)='Admón. Riesgos'!N35,'Admón. Riesgos'!C35,"")</f>
        <v/>
      </c>
      <c r="J22" s="107" t="str">
        <f>IF(CONCATENATE($C$18,$D$39)='Admón. Riesgos'!N40,'Admón. Riesgos'!C40,"")</f>
        <v/>
      </c>
      <c r="K22" s="107" t="str">
        <f>IF(CONCATENATE($C$18,$D$39)='Admón. Riesgos'!N45,'Admón. Riesgos'!C45,"")</f>
        <v/>
      </c>
      <c r="L22" s="108"/>
      <c r="M22" s="112"/>
      <c r="N22" s="109" t="str">
        <f>IF(CONCATENATE($C$18,$M$39)='Admón. Riesgos'!N14,'Admón. Riesgos'!C14,"")</f>
        <v/>
      </c>
      <c r="O22" s="109" t="str">
        <f>IF(CONCATENATE($C$18,$M$39)='Admón. Riesgos'!N19,'Admón. Riesgos'!C19,"")</f>
        <v/>
      </c>
      <c r="P22" s="109" t="str">
        <f>IF(CONCATENATE($C$18,$M$39)='Admón. Riesgos'!N24,'Admón. Riesgos'!C24,"")</f>
        <v/>
      </c>
      <c r="Q22" s="109" t="str">
        <f>IF(CONCATENATE($C$18,$M$39)='Admón. Riesgos'!N29,'Admón. Riesgos'!C29,"")</f>
        <v/>
      </c>
      <c r="R22" s="109" t="str">
        <f>IF(CONCATENATE($C$18,$M$39)='Admón. Riesgos'!N35,'Admón. Riesgos'!C35,"")</f>
        <v/>
      </c>
      <c r="S22" s="109" t="str">
        <f>IF(CONCATENATE($C$18,$M$39)='Admón. Riesgos'!N40,'Admón. Riesgos'!C40,"")</f>
        <v/>
      </c>
      <c r="T22" s="109" t="str">
        <f>IF(CONCATENATE($C$18,$M$39)='Admón. Riesgos'!N45,'Admón. Riesgos'!C45,"")</f>
        <v/>
      </c>
      <c r="U22" s="178"/>
      <c r="V22" s="97"/>
      <c r="W22" s="98" t="str">
        <f>IF(CONCATENATE($C$18,$V$39)='Admón. Riesgos'!N14,'Admón. Riesgos'!C14,"")</f>
        <v/>
      </c>
      <c r="X22" s="98" t="str">
        <f>IF(CONCATENATE($C$18,$V$39)='Admón. Riesgos'!N19,'Admón. Riesgos'!C19,"")</f>
        <v/>
      </c>
      <c r="Y22" s="98" t="str">
        <f>IF(CONCATENATE($C$18,$V$39)='Admón. Riesgos'!N24,'Admón. Riesgos'!C24,"")</f>
        <v/>
      </c>
      <c r="Z22" s="98" t="str">
        <f>IF(CONCATENATE($C$18,$V$39)='Admón. Riesgos'!N29,'Admón. Riesgos'!C29,"")</f>
        <v/>
      </c>
      <c r="AA22" s="98" t="str">
        <f>IF(CONCATENATE($C$18,$V$39)='Admón. Riesgos'!N35,'Admón. Riesgos'!C35,"")</f>
        <v/>
      </c>
      <c r="AB22" s="98" t="str">
        <f>IF(CONCATENATE($C$18,$V$39)='Admón. Riesgos'!N40,'Admón. Riesgos'!C40,"")</f>
        <v/>
      </c>
      <c r="AC22" s="98" t="str">
        <f>IF(CONCATENATE($C$18,$V$39)='Admón. Riesgos'!N45,'Admón. Riesgos'!C45,"")</f>
        <v/>
      </c>
      <c r="AD22" s="121"/>
    </row>
    <row r="23" spans="1:30" ht="17.25" customHeight="1" x14ac:dyDescent="0.25">
      <c r="A23" s="94"/>
      <c r="B23" s="409"/>
      <c r="C23" s="407"/>
      <c r="D23" s="130"/>
      <c r="E23" s="107" t="str">
        <f>IF(CONCATENATE($C$18,$D$39)='Admón. Riesgos'!N15,'Admón. Riesgos'!C15,"")</f>
        <v/>
      </c>
      <c r="F23" s="107" t="str">
        <f>IF(CONCATENATE($C$18,$D$39)='Admón. Riesgos'!N20,'Admón. Riesgos'!C20,"")</f>
        <v/>
      </c>
      <c r="G23" s="107" t="str">
        <f>IF(CONCATENATE($C$18,$D$39)='Admón. Riesgos'!N25,'Admón. Riesgos'!C25,"")</f>
        <v/>
      </c>
      <c r="H23" s="107" t="str">
        <f>IF(CONCATENATE($C$18,$D$39)='Admón. Riesgos'!N30,'Admón. Riesgos'!C30,"")</f>
        <v/>
      </c>
      <c r="I23" s="107" t="str">
        <f>IF(CONCATENATE($C$18,$D$39)='Admón. Riesgos'!N36,'Admón. Riesgos'!C36,"")</f>
        <v/>
      </c>
      <c r="J23" s="107" t="str">
        <f>IF(CONCATENATE($C$18,$D$39)='Admón. Riesgos'!N41,'Admón. Riesgos'!C41,"")</f>
        <v/>
      </c>
      <c r="K23" s="107" t="str">
        <f>IF(CONCATENATE($C$18,$D$39)='Admón. Riesgos'!N46,'Admón. Riesgos'!C46,"")</f>
        <v/>
      </c>
      <c r="L23" s="108"/>
      <c r="M23" s="112"/>
      <c r="N23" s="109" t="str">
        <f>IF(CONCATENATE($C$18,$M$39)='Admón. Riesgos'!N15,'Admón. Riesgos'!C15,"")</f>
        <v/>
      </c>
      <c r="O23" s="109" t="str">
        <f>IF(CONCATENATE($C$18,$M$39)='Admón. Riesgos'!N20,'Admón. Riesgos'!C20,"")</f>
        <v/>
      </c>
      <c r="P23" s="109" t="str">
        <f>IF(CONCATENATE($C$18,$M$39)='Admón. Riesgos'!N25,'Admón. Riesgos'!C25,"")</f>
        <v/>
      </c>
      <c r="Q23" s="109" t="str">
        <f>IF(CONCATENATE($C$18,$M$39)='Admón. Riesgos'!N30,'Admón. Riesgos'!C30,"")</f>
        <v/>
      </c>
      <c r="R23" s="109" t="str">
        <f>IF(CONCATENATE($C$18,$M$39)='Admón. Riesgos'!N36,'Admón. Riesgos'!C36,"")</f>
        <v/>
      </c>
      <c r="S23" s="109" t="str">
        <f>IF(CONCATENATE($C$18,$M$39)='Admón. Riesgos'!N41,'Admón. Riesgos'!C41,"")</f>
        <v/>
      </c>
      <c r="T23" s="109" t="str">
        <f>IF(CONCATENATE($C$18,$M$39)='Admón. Riesgos'!N46,'Admón. Riesgos'!C46,"")</f>
        <v/>
      </c>
      <c r="U23" s="178"/>
      <c r="V23" s="97"/>
      <c r="W23" s="98" t="str">
        <f>IF(CONCATENATE($C$18,$V$39)='Admón. Riesgos'!N15,'Admón. Riesgos'!C15,"")</f>
        <v/>
      </c>
      <c r="X23" s="98" t="str">
        <f>IF(CONCATENATE($C$18,$V$39)='Admón. Riesgos'!N20,'Admón. Riesgos'!C20,"")</f>
        <v/>
      </c>
      <c r="Y23" s="98" t="str">
        <f>IF(CONCATENATE($C$18,$V$39)='Admón. Riesgos'!N25,'Admón. Riesgos'!C25,"")</f>
        <v/>
      </c>
      <c r="Z23" s="98" t="str">
        <f>IF(CONCATENATE($C$18,$V$39)='Admón. Riesgos'!N30,'Admón. Riesgos'!C30,"")</f>
        <v/>
      </c>
      <c r="AA23" s="98" t="str">
        <f>IF(CONCATENATE($C$18,$V$39)='Admón. Riesgos'!N36,'Admón. Riesgos'!C36,"")</f>
        <v/>
      </c>
      <c r="AB23" s="98" t="str">
        <f>IF(CONCATENATE($C$18,$V$39)='Admón. Riesgos'!N41,'Admón. Riesgos'!C41,"")</f>
        <v/>
      </c>
      <c r="AC23" s="98" t="str">
        <f>IF(CONCATENATE($C$18,$V$39)='Admón. Riesgos'!N46,'Admón. Riesgos'!C46,"")</f>
        <v/>
      </c>
      <c r="AD23" s="121"/>
    </row>
    <row r="24" spans="1:30" ht="10.5" customHeight="1" thickBot="1" x14ac:dyDescent="0.3">
      <c r="A24" s="94"/>
      <c r="B24" s="409"/>
      <c r="C24" s="407"/>
      <c r="D24" s="131"/>
      <c r="E24" s="132"/>
      <c r="F24" s="132"/>
      <c r="G24" s="132"/>
      <c r="H24" s="132"/>
      <c r="I24" s="132"/>
      <c r="J24" s="132"/>
      <c r="K24" s="132"/>
      <c r="L24" s="133"/>
      <c r="M24" s="128"/>
      <c r="N24" s="126"/>
      <c r="O24" s="126"/>
      <c r="P24" s="126"/>
      <c r="Q24" s="126"/>
      <c r="R24" s="126"/>
      <c r="S24" s="126"/>
      <c r="T24" s="126"/>
      <c r="U24" s="179"/>
      <c r="V24" s="135"/>
      <c r="W24" s="136"/>
      <c r="X24" s="136"/>
      <c r="Y24" s="136"/>
      <c r="Z24" s="136"/>
      <c r="AA24" s="136"/>
      <c r="AB24" s="136"/>
      <c r="AC24" s="136"/>
      <c r="AD24" s="137"/>
    </row>
    <row r="25" spans="1:30" ht="9" customHeight="1" x14ac:dyDescent="0.25">
      <c r="A25" s="94"/>
      <c r="B25" s="409"/>
      <c r="C25" s="407" t="s">
        <v>122</v>
      </c>
      <c r="D25" s="152"/>
      <c r="E25" s="153"/>
      <c r="F25" s="153"/>
      <c r="G25" s="153"/>
      <c r="H25" s="153"/>
      <c r="I25" s="153"/>
      <c r="J25" s="153"/>
      <c r="K25" s="153"/>
      <c r="L25" s="154"/>
      <c r="M25" s="103"/>
      <c r="N25" s="104"/>
      <c r="O25" s="104"/>
      <c r="P25" s="104"/>
      <c r="Q25" s="104"/>
      <c r="R25" s="104"/>
      <c r="S25" s="104"/>
      <c r="T25" s="104"/>
      <c r="U25" s="105"/>
      <c r="V25" s="110"/>
      <c r="W25" s="111"/>
      <c r="X25" s="111"/>
      <c r="Y25" s="111"/>
      <c r="Z25" s="111"/>
      <c r="AA25" s="111"/>
      <c r="AB25" s="111"/>
      <c r="AC25" s="111"/>
      <c r="AD25" s="177"/>
    </row>
    <row r="26" spans="1:30" ht="17.25" customHeight="1" x14ac:dyDescent="0.25">
      <c r="A26" s="94"/>
      <c r="B26" s="409"/>
      <c r="C26" s="407"/>
      <c r="D26" s="156"/>
      <c r="E26" s="157" t="str">
        <f>IF(CONCATENATE($C$25,$D$39)='Admón. Riesgos'!N11,'Admón. Riesgos'!C11,"")</f>
        <v/>
      </c>
      <c r="F26" s="157" t="str">
        <f>IF(CONCATENATE($C$25,$D$39)='Admón. Riesgos'!N16,'Admón. Riesgos'!C16,"")</f>
        <v/>
      </c>
      <c r="G26" s="157" t="str">
        <f>IF(CONCATENATE($C$25,$D$39)='Admón. Riesgos'!N21,'Admón. Riesgos'!C21,"")</f>
        <v/>
      </c>
      <c r="H26" s="157" t="str">
        <f>IF(CONCATENATE($C$25,$D$39)='Admón. Riesgos'!N26,'Admón. Riesgos'!C26,"")</f>
        <v/>
      </c>
      <c r="I26" s="157" t="str">
        <f>IF(CONCATENATE($C$25,$D$39)='Admón. Riesgos'!N31,'Admón. Riesgos'!C31,"")</f>
        <v/>
      </c>
      <c r="J26" s="157" t="str">
        <f>IF(CONCATENATE($C$25,$D$39)='Admón. Riesgos'!N37,'Admón. Riesgos'!C37,"")</f>
        <v/>
      </c>
      <c r="K26" s="157" t="str">
        <f>IF(CONCATENATE($C$25,$D$39)='Admón. Riesgos'!N42,'Admón. Riesgos'!C42,"")</f>
        <v/>
      </c>
      <c r="L26" s="158"/>
      <c r="M26" s="106"/>
      <c r="N26" s="107" t="str">
        <f>IF(CONCATENATE($C$25,$M$39)='Admón. Riesgos'!N11,'Admón. Riesgos'!C11,"")</f>
        <v/>
      </c>
      <c r="O26" s="107" t="str">
        <f>IF(CONCATENATE($C$25,$M$39)='Admón. Riesgos'!N16,'Admón. Riesgos'!C16,"")</f>
        <v/>
      </c>
      <c r="P26" s="107" t="str">
        <f>IF(CONCATENATE($C$25,$M$39)='Admón. Riesgos'!N21,'Admón. Riesgos'!C21,"")</f>
        <v/>
      </c>
      <c r="Q26" s="107" t="str">
        <f>IF(CONCATENATE($C$25,$M$39)='Admón. Riesgos'!N26,'Admón. Riesgos'!C26,"")</f>
        <v/>
      </c>
      <c r="R26" s="107" t="str">
        <f>IF(CONCATENATE($C$25,$M$39)='Admón. Riesgos'!N31,'Admón. Riesgos'!C31,"")</f>
        <v/>
      </c>
      <c r="S26" s="107" t="str">
        <f>IF(CONCATENATE($C$25,$M$39)='Admón. Riesgos'!N37,'Admón. Riesgos'!C37,"")</f>
        <v/>
      </c>
      <c r="T26" s="107" t="str">
        <f>IF(CONCATENATE($C$25,$M$39)='Admón. Riesgos'!N42,'Admón. Riesgos'!C42,"")</f>
        <v/>
      </c>
      <c r="U26" s="108"/>
      <c r="V26" s="112"/>
      <c r="W26" s="109" t="str">
        <f>IF(CONCATENATE($C$25,$V$39)='Admón. Riesgos'!N11,'Admón. Riesgos'!C11,"")</f>
        <v/>
      </c>
      <c r="X26" s="109" t="str">
        <f>IF(CONCATENATE($C$25,$V$39)='Admón. Riesgos'!N16,'Admón. Riesgos'!C16,"")</f>
        <v/>
      </c>
      <c r="Y26" s="109" t="str">
        <f>IF(CONCATENATE($C$25,$V$39)='Admón. Riesgos'!N21,'Admón. Riesgos'!C21,"")</f>
        <v/>
      </c>
      <c r="Z26" s="109" t="str">
        <f>IF(CONCATENATE($C$25,$V$39)='Admón. Riesgos'!N26,'Admón. Riesgos'!C26,"")</f>
        <v/>
      </c>
      <c r="AA26" s="109" t="str">
        <f>IF(CONCATENATE($C$25,$V$39)='Admón. Riesgos'!N31,'Admón. Riesgos'!C31,"")</f>
        <v/>
      </c>
      <c r="AB26" s="109" t="str">
        <f>IF(CONCATENATE($C$25,$V$39)='Admón. Riesgos'!N37,'Admón. Riesgos'!C37,"")</f>
        <v/>
      </c>
      <c r="AC26" s="109" t="str">
        <f>IF(CONCATENATE($C$25,$V$39)='Admón. Riesgos'!N42,'Admón. Riesgos'!C42,"")</f>
        <v/>
      </c>
      <c r="AD26" s="178"/>
    </row>
    <row r="27" spans="1:30" ht="17.25" customHeight="1" x14ac:dyDescent="0.25">
      <c r="A27" s="94"/>
      <c r="B27" s="409"/>
      <c r="C27" s="407"/>
      <c r="D27" s="156"/>
      <c r="E27" s="157" t="str">
        <f>IF(CONCATENATE($C$25,$D$39)='Admón. Riesgos'!N12,'Admón. Riesgos'!C12,"")</f>
        <v/>
      </c>
      <c r="F27" s="157" t="str">
        <f>IF(CONCATENATE($C$25,$D$39)='Admón. Riesgos'!N17,'Admón. Riesgos'!C17,"")</f>
        <v/>
      </c>
      <c r="G27" s="157" t="str">
        <f>IF(CONCATENATE($C$25,$D$39)='Admón. Riesgos'!N22,'Admón. Riesgos'!C22,"")</f>
        <v/>
      </c>
      <c r="H27" s="157" t="str">
        <f>IF(CONCATENATE($C$25,$D$39)='Admón. Riesgos'!N27,'Admón. Riesgos'!C27,"")</f>
        <v/>
      </c>
      <c r="I27" s="157" t="str">
        <f>IF(CONCATENATE($C$25,$D$39)='Admón. Riesgos'!N33,'Admón. Riesgos'!C33,"")</f>
        <v/>
      </c>
      <c r="J27" s="157" t="str">
        <f>IF(CONCATENATE($C$25,$D$39)='Admón. Riesgos'!N38,'Admón. Riesgos'!C38,"")</f>
        <v/>
      </c>
      <c r="K27" s="157" t="str">
        <f>IF(CONCATENATE($C$25,$D$39)='Admón. Riesgos'!N43,'Admón. Riesgos'!C43,"")</f>
        <v/>
      </c>
      <c r="L27" s="158"/>
      <c r="M27" s="106"/>
      <c r="N27" s="107" t="str">
        <f>IF(CONCATENATE($C$25,$M$39)='Admón. Riesgos'!N12,'Admón. Riesgos'!C12,"")</f>
        <v/>
      </c>
      <c r="O27" s="107" t="str">
        <f>IF(CONCATENATE($C$25,$M$39)='Admón. Riesgos'!N17,'Admón. Riesgos'!C17,"")</f>
        <v/>
      </c>
      <c r="P27" s="107" t="str">
        <f>IF(CONCATENATE($C$25,$M$39)='Admón. Riesgos'!N22,'Admón. Riesgos'!C22,"")</f>
        <v/>
      </c>
      <c r="Q27" s="107" t="str">
        <f>IF(CONCATENATE($C$25,$M$39)='Admón. Riesgos'!N27,'Admón. Riesgos'!C27,"")</f>
        <v/>
      </c>
      <c r="R27" s="107" t="str">
        <f>IF(CONCATENATE($C$25,$M$39)='Admón. Riesgos'!N33,'Admón. Riesgos'!C33,"")</f>
        <v/>
      </c>
      <c r="S27" s="107" t="str">
        <f>IF(CONCATENATE($C$25,$M$39)='Admón. Riesgos'!N38,'Admón. Riesgos'!C38,"")</f>
        <v/>
      </c>
      <c r="T27" s="107" t="str">
        <f>IF(CONCATENATE($C$25,$M$39)='Admón. Riesgos'!N43,'Admón. Riesgos'!C43,"")</f>
        <v/>
      </c>
      <c r="U27" s="108"/>
      <c r="V27" s="112"/>
      <c r="W27" s="109" t="str">
        <f>IF(CONCATENATE($C$25,$V$39)='Admón. Riesgos'!N12,'Admón. Riesgos'!C12,"")</f>
        <v/>
      </c>
      <c r="X27" s="109" t="str">
        <f>IF(CONCATENATE($C$25,$V$39)='Admón. Riesgos'!N17,'Admón. Riesgos'!C17,"")</f>
        <v/>
      </c>
      <c r="Y27" s="109" t="str">
        <f>IF(CONCATENATE($C$25,$V$39)='Admón. Riesgos'!N22,'Admón. Riesgos'!C22,"")</f>
        <v/>
      </c>
      <c r="Z27" s="109" t="str">
        <f>IF(CONCATENATE($C$25,$V$39)='Admón. Riesgos'!N27,'Admón. Riesgos'!C27,"")</f>
        <v/>
      </c>
      <c r="AA27" s="109" t="str">
        <f>IF(CONCATENATE($C$25,$V$39)='Admón. Riesgos'!N33,'Admón. Riesgos'!C33,"")</f>
        <v/>
      </c>
      <c r="AB27" s="109" t="str">
        <f>IF(CONCATENATE($C$25,$V$39)='Admón. Riesgos'!N38,'Admón. Riesgos'!C38,"")</f>
        <v/>
      </c>
      <c r="AC27" s="109" t="str">
        <f>IF(CONCATENATE($C$25,$V$39)='Admón. Riesgos'!N43,'Admón. Riesgos'!C43,"")</f>
        <v/>
      </c>
      <c r="AD27" s="178"/>
    </row>
    <row r="28" spans="1:30" ht="17.25" customHeight="1" x14ac:dyDescent="0.25">
      <c r="A28" s="94"/>
      <c r="B28" s="409"/>
      <c r="C28" s="407"/>
      <c r="D28" s="156"/>
      <c r="E28" s="157" t="str">
        <f>IF(CONCATENATE($C$25,$D$39)='Admón. Riesgos'!N13,'Admón. Riesgos'!C13,"")</f>
        <v/>
      </c>
      <c r="F28" s="157" t="str">
        <f>IF(CONCATENATE($C$25,$D$39)='Admón. Riesgos'!N18,'Admón. Riesgos'!C18,"")</f>
        <v/>
      </c>
      <c r="G28" s="157" t="str">
        <f>IF(CONCATENATE($C$25,$D$39)='Admón. Riesgos'!N23,'Admón. Riesgos'!C23,"")</f>
        <v/>
      </c>
      <c r="H28" s="157" t="str">
        <f>IF(CONCATENATE($C$25,$D$39)='Admón. Riesgos'!N28,'Admón. Riesgos'!C28,"")</f>
        <v/>
      </c>
      <c r="I28" s="157" t="str">
        <f>IF(CONCATENATE($C$25,$D$39)='Admón. Riesgos'!N34,'Admón. Riesgos'!C34,"")</f>
        <v/>
      </c>
      <c r="J28" s="157" t="str">
        <f>IF(CONCATENATE($C$25,$D$39)='Admón. Riesgos'!N39,'Admón. Riesgos'!C39,"")</f>
        <v/>
      </c>
      <c r="K28" s="157" t="str">
        <f>IF(CONCATENATE($C$25,$D$39)='Admón. Riesgos'!N44,'Admón. Riesgos'!C44,"")</f>
        <v/>
      </c>
      <c r="L28" s="158"/>
      <c r="M28" s="106"/>
      <c r="N28" s="107" t="str">
        <f>IF(CONCATENATE($C$25,$M$39)='Admón. Riesgos'!N13,'Admón. Riesgos'!C13,"")</f>
        <v/>
      </c>
      <c r="O28" s="107" t="str">
        <f>IF(CONCATENATE($C$25,$M$39)='Admón. Riesgos'!N18,'Admón. Riesgos'!C18,"")</f>
        <v/>
      </c>
      <c r="P28" s="107" t="str">
        <f>IF(CONCATENATE($C$25,$M$39)='Admón. Riesgos'!N23,'Admón. Riesgos'!C23,"")</f>
        <v/>
      </c>
      <c r="Q28" s="107" t="str">
        <f>IF(CONCATENATE($C$25,$M$39)='Admón. Riesgos'!N28,'Admón. Riesgos'!C28,"")</f>
        <v/>
      </c>
      <c r="R28" s="107" t="str">
        <f>IF(CONCATENATE($C$25,$M$39)='Admón. Riesgos'!N34,'Admón. Riesgos'!C34,"")</f>
        <v/>
      </c>
      <c r="S28" s="107" t="str">
        <f>IF(CONCATENATE($C$25,$M$39)='Admón. Riesgos'!N39,'Admón. Riesgos'!C39,"")</f>
        <v/>
      </c>
      <c r="T28" s="107" t="str">
        <f>IF(CONCATENATE($C$25,$M$39)='Admón. Riesgos'!N44,'Admón. Riesgos'!C44,"")</f>
        <v/>
      </c>
      <c r="U28" s="108"/>
      <c r="V28" s="112"/>
      <c r="W28" s="109" t="str">
        <f>IF(CONCATENATE($C$25,$V$39)='Admón. Riesgos'!N13,'Admón. Riesgos'!C13,"")</f>
        <v/>
      </c>
      <c r="X28" s="109" t="str">
        <f>IF(CONCATENATE($C$25,$V$39)='Admón. Riesgos'!N18,'Admón. Riesgos'!C18,"")</f>
        <v/>
      </c>
      <c r="Y28" s="109" t="str">
        <f>IF(CONCATENATE($C$25,$V$39)='Admón. Riesgos'!N23,'Admón. Riesgos'!C23,"")</f>
        <v/>
      </c>
      <c r="Z28" s="109" t="str">
        <f>IF(CONCATENATE($C$25,$V$39)='Admón. Riesgos'!N28,'Admón. Riesgos'!C28,"")</f>
        <v/>
      </c>
      <c r="AA28" s="109" t="str">
        <f>IF(CONCATENATE($C$25,$V$39)='Admón. Riesgos'!N34,'Admón. Riesgos'!C34,"")</f>
        <v/>
      </c>
      <c r="AB28" s="109" t="str">
        <f>IF(CONCATENATE($C$25,$V$39)='Admón. Riesgos'!N39,'Admón. Riesgos'!C39,"")</f>
        <v/>
      </c>
      <c r="AC28" s="109" t="str">
        <f>IF(CONCATENATE($C$25,$V$39)='Admón. Riesgos'!N44,'Admón. Riesgos'!C44,"")</f>
        <v/>
      </c>
      <c r="AD28" s="178"/>
    </row>
    <row r="29" spans="1:30" ht="17.25" customHeight="1" x14ac:dyDescent="0.25">
      <c r="A29" s="94"/>
      <c r="B29" s="409"/>
      <c r="C29" s="407"/>
      <c r="D29" s="156"/>
      <c r="E29" s="157" t="str">
        <f>IF(CONCATENATE($C$25,$D$39)='Admón. Riesgos'!N14,'Admón. Riesgos'!C14,"")</f>
        <v/>
      </c>
      <c r="F29" s="157" t="str">
        <f>IF(CONCATENATE($C$25,$D$39)='Admón. Riesgos'!N19,'Admón. Riesgos'!C19,"")</f>
        <v/>
      </c>
      <c r="G29" s="157" t="str">
        <f>IF(CONCATENATE($C$25,$D$39)='Admón. Riesgos'!N24,'Admón. Riesgos'!C24,"")</f>
        <v/>
      </c>
      <c r="H29" s="157" t="str">
        <f>IF(CONCATENATE($C$25,$D$39)='Admón. Riesgos'!N29,'Admón. Riesgos'!C29,"")</f>
        <v/>
      </c>
      <c r="I29" s="157" t="str">
        <f>IF(CONCATENATE($C$25,$D$39)='Admón. Riesgos'!N35,'Admón. Riesgos'!C35,"")</f>
        <v/>
      </c>
      <c r="J29" s="157" t="str">
        <f>IF(CONCATENATE($C$25,$D$39)='Admón. Riesgos'!N40,'Admón. Riesgos'!C40,"")</f>
        <v/>
      </c>
      <c r="K29" s="157" t="str">
        <f>IF(CONCATENATE($C$25,$D$39)='Admón. Riesgos'!N45,'Admón. Riesgos'!C45,"")</f>
        <v/>
      </c>
      <c r="L29" s="158"/>
      <c r="M29" s="106"/>
      <c r="N29" s="107" t="str">
        <f>IF(CONCATENATE($C$25,$M$39)='Admón. Riesgos'!N14,'Admón. Riesgos'!C14,"")</f>
        <v/>
      </c>
      <c r="O29" s="107" t="str">
        <f>IF(CONCATENATE($C$25,$M$39)='Admón. Riesgos'!N19,'Admón. Riesgos'!C19,"")</f>
        <v/>
      </c>
      <c r="P29" s="107" t="str">
        <f>IF(CONCATENATE($C$25,$M$39)='Admón. Riesgos'!N24,'Admón. Riesgos'!C24,"")</f>
        <v/>
      </c>
      <c r="Q29" s="107" t="str">
        <f>IF(CONCATENATE($C$25,$M$39)='Admón. Riesgos'!N29,'Admón. Riesgos'!C29,"")</f>
        <v/>
      </c>
      <c r="R29" s="107" t="str">
        <f>IF(CONCATENATE($C$25,$M$39)='Admón. Riesgos'!N35,'Admón. Riesgos'!C35,"")</f>
        <v/>
      </c>
      <c r="S29" s="107" t="str">
        <f>IF(CONCATENATE($C$25,$M$39)='Admón. Riesgos'!N40,'Admón. Riesgos'!C40,"")</f>
        <v/>
      </c>
      <c r="T29" s="107" t="str">
        <f>IF(CONCATENATE($C$25,$M$39)='Admón. Riesgos'!N45,'Admón. Riesgos'!C45,"")</f>
        <v/>
      </c>
      <c r="U29" s="108"/>
      <c r="V29" s="112"/>
      <c r="W29" s="109" t="str">
        <f>IF(CONCATENATE($C$25,$V$39)='Admón. Riesgos'!N14,'Admón. Riesgos'!C14,"")</f>
        <v/>
      </c>
      <c r="X29" s="109" t="str">
        <f>IF(CONCATENATE($C$25,$V$39)='Admón. Riesgos'!N19,'Admón. Riesgos'!C19,"")</f>
        <v/>
      </c>
      <c r="Y29" s="109" t="str">
        <f>IF(CONCATENATE($C$25,$V$39)='Admón. Riesgos'!N24,'Admón. Riesgos'!C24,"")</f>
        <v/>
      </c>
      <c r="Z29" s="109" t="str">
        <f>IF(CONCATENATE($C$25,$V$39)='Admón. Riesgos'!N29,'Admón. Riesgos'!C29,"")</f>
        <v/>
      </c>
      <c r="AA29" s="109" t="str">
        <f>IF(CONCATENATE($C$25,$V$39)='Admón. Riesgos'!N35,'Admón. Riesgos'!C35,"")</f>
        <v/>
      </c>
      <c r="AB29" s="109" t="str">
        <f>IF(CONCATENATE($C$25,$V$39)='Admón. Riesgos'!N40,'Admón. Riesgos'!C40,"")</f>
        <v/>
      </c>
      <c r="AC29" s="109" t="str">
        <f>IF(CONCATENATE($C$25,$V$39)='Admón. Riesgos'!N45,'Admón. Riesgos'!C45,"")</f>
        <v/>
      </c>
      <c r="AD29" s="178"/>
    </row>
    <row r="30" spans="1:30" ht="17.25" customHeight="1" x14ac:dyDescent="0.25">
      <c r="A30" s="94"/>
      <c r="B30" s="409"/>
      <c r="C30" s="407"/>
      <c r="D30" s="156"/>
      <c r="E30" s="157" t="str">
        <f>IF(CONCATENATE($C$25,$D$39)='Admón. Riesgos'!N15,'Admón. Riesgos'!C15,"")</f>
        <v/>
      </c>
      <c r="F30" s="157" t="str">
        <f>IF(CONCATENATE($C$25,$D$39)='Admón. Riesgos'!N20,'Admón. Riesgos'!C20,"")</f>
        <v/>
      </c>
      <c r="G30" s="157" t="str">
        <f>IF(CONCATENATE($C$25,$D$39)='Admón. Riesgos'!N25,'Admón. Riesgos'!C25,"")</f>
        <v/>
      </c>
      <c r="H30" s="157" t="str">
        <f>IF(CONCATENATE($C$25,$D$39)='Admón. Riesgos'!N30,'Admón. Riesgos'!C30,"")</f>
        <v/>
      </c>
      <c r="I30" s="157" t="str">
        <f>IF(CONCATENATE($C$25,$D$39)='Admón. Riesgos'!N36,'Admón. Riesgos'!C36,"")</f>
        <v/>
      </c>
      <c r="J30" s="157" t="str">
        <f>IF(CONCATENATE($C$25,$D$39)='Admón. Riesgos'!N41,'Admón. Riesgos'!C41,"")</f>
        <v/>
      </c>
      <c r="K30" s="157" t="str">
        <f>IF(CONCATENATE($C$25,$D$39)='Admón. Riesgos'!N46,'Admón. Riesgos'!C46,"")</f>
        <v/>
      </c>
      <c r="L30" s="158"/>
      <c r="M30" s="106"/>
      <c r="N30" s="107" t="str">
        <f>IF(CONCATENATE($C$25,$M$39)='Admón. Riesgos'!N15,'Admón. Riesgos'!C15,"")</f>
        <v/>
      </c>
      <c r="O30" s="107" t="str">
        <f>IF(CONCATENATE($C$25,$M$39)='Admón. Riesgos'!N20,'Admón. Riesgos'!C20,"")</f>
        <v/>
      </c>
      <c r="P30" s="107" t="str">
        <f>IF(CONCATENATE($C$25,$M$39)='Admón. Riesgos'!N25,'Admón. Riesgos'!C25,"")</f>
        <v/>
      </c>
      <c r="Q30" s="107" t="str">
        <f>IF(CONCATENATE($C$25,$M$39)='Admón. Riesgos'!N30,'Admón. Riesgos'!C30,"")</f>
        <v/>
      </c>
      <c r="R30" s="107" t="str">
        <f>IF(CONCATENATE($C$25,$M$39)='Admón. Riesgos'!N36,'Admón. Riesgos'!C36,"")</f>
        <v/>
      </c>
      <c r="S30" s="107" t="str">
        <f>IF(CONCATENATE($C$25,$M$39)='Admón. Riesgos'!N41,'Admón. Riesgos'!C41,"")</f>
        <v/>
      </c>
      <c r="T30" s="107" t="str">
        <f>IF(CONCATENATE($C$25,$M$39)='Admón. Riesgos'!N46,'Admón. Riesgos'!C46,"")</f>
        <v/>
      </c>
      <c r="U30" s="108"/>
      <c r="V30" s="112"/>
      <c r="W30" s="109" t="str">
        <f>IF(CONCATENATE($C$25,$V$39)='Admón. Riesgos'!N15,'Admón. Riesgos'!C15,"")</f>
        <v/>
      </c>
      <c r="X30" s="109" t="str">
        <f>IF(CONCATENATE($C$25,$V$39)='Admón. Riesgos'!N20,'Admón. Riesgos'!C20,"")</f>
        <v/>
      </c>
      <c r="Y30" s="109" t="str">
        <f>IF(CONCATENATE($C$25,$V$39)='Admón. Riesgos'!N25,'Admón. Riesgos'!C25,"")</f>
        <v/>
      </c>
      <c r="Z30" s="109" t="str">
        <f>IF(CONCATENATE($C$25,$V$39)='Admón. Riesgos'!N30,'Admón. Riesgos'!C30,"")</f>
        <v/>
      </c>
      <c r="AA30" s="109" t="str">
        <f>IF(CONCATENATE($C$25,$V$39)='Admón. Riesgos'!N36,'Admón. Riesgos'!C36,"")</f>
        <v/>
      </c>
      <c r="AB30" s="109" t="str">
        <f>IF(CONCATENATE($C$25,$V$39)='Admón. Riesgos'!N41,'Admón. Riesgos'!C41,"")</f>
        <v/>
      </c>
      <c r="AC30" s="109" t="str">
        <f>IF(CONCATENATE($C$25,$V$39)='Admón. Riesgos'!N46,'Admón. Riesgos'!C46,"")</f>
        <v/>
      </c>
      <c r="AD30" s="178"/>
    </row>
    <row r="31" spans="1:30" ht="10.5" customHeight="1" thickBot="1" x14ac:dyDescent="0.3">
      <c r="A31" s="94"/>
      <c r="B31" s="409"/>
      <c r="C31" s="407"/>
      <c r="D31" s="160"/>
      <c r="E31" s="161"/>
      <c r="F31" s="161"/>
      <c r="G31" s="161"/>
      <c r="H31" s="161"/>
      <c r="I31" s="161"/>
      <c r="J31" s="161"/>
      <c r="K31" s="161"/>
      <c r="L31" s="162"/>
      <c r="M31" s="134"/>
      <c r="N31" s="132"/>
      <c r="O31" s="132"/>
      <c r="P31" s="132"/>
      <c r="Q31" s="132"/>
      <c r="R31" s="132"/>
      <c r="S31" s="132"/>
      <c r="T31" s="132"/>
      <c r="U31" s="133"/>
      <c r="V31" s="128"/>
      <c r="W31" s="126"/>
      <c r="X31" s="126"/>
      <c r="Y31" s="126"/>
      <c r="Z31" s="126"/>
      <c r="AA31" s="126"/>
      <c r="AB31" s="126"/>
      <c r="AC31" s="126"/>
      <c r="AD31" s="179"/>
    </row>
    <row r="32" spans="1:30" ht="10.5" customHeight="1" x14ac:dyDescent="0.25">
      <c r="A32" s="94"/>
      <c r="B32" s="409"/>
      <c r="C32" s="407" t="s">
        <v>142</v>
      </c>
      <c r="D32" s="156"/>
      <c r="E32" s="164"/>
      <c r="F32" s="164"/>
      <c r="G32" s="164"/>
      <c r="H32" s="164"/>
      <c r="I32" s="164"/>
      <c r="J32" s="164"/>
      <c r="K32" s="164"/>
      <c r="L32" s="164"/>
      <c r="M32" s="155"/>
      <c r="N32" s="153"/>
      <c r="O32" s="153"/>
      <c r="P32" s="153"/>
      <c r="Q32" s="153"/>
      <c r="R32" s="153"/>
      <c r="S32" s="153"/>
      <c r="T32" s="153"/>
      <c r="U32" s="154"/>
      <c r="V32" s="103"/>
      <c r="W32" s="104"/>
      <c r="X32" s="104"/>
      <c r="Y32" s="104"/>
      <c r="Z32" s="104"/>
      <c r="AA32" s="104"/>
      <c r="AB32" s="104"/>
      <c r="AC32" s="104"/>
      <c r="AD32" s="174"/>
    </row>
    <row r="33" spans="1:30" ht="15" customHeight="1" x14ac:dyDescent="0.25">
      <c r="A33" s="94"/>
      <c r="B33" s="409"/>
      <c r="C33" s="407"/>
      <c r="D33" s="156"/>
      <c r="E33" s="157" t="str">
        <f>IF(CONCATENATE($C$32,$D$39)='Admón. Riesgos'!N11,'Admón. Riesgos'!C11,"")</f>
        <v/>
      </c>
      <c r="F33" s="157" t="str">
        <f>IF(CONCATENATE($C$32,$D$39)='Admón. Riesgos'!N16,'Admón. Riesgos'!C16,"")</f>
        <v/>
      </c>
      <c r="G33" s="157" t="str">
        <f>IF(CONCATENATE($C$32,$D$39)='Admón. Riesgos'!N22,'Admón. Riesgos'!C22,"")</f>
        <v/>
      </c>
      <c r="H33" s="157" t="str">
        <f>IF(CONCATENATE($C$32,$D$39)='Admón. Riesgos'!N21,'Admón. Riesgos'!C21,"")</f>
        <v/>
      </c>
      <c r="I33" s="157" t="str">
        <f>IF(CONCATENATE($C$32,$D$39)='Admón. Riesgos'!N26,'Admón. Riesgos'!C26,"")</f>
        <v/>
      </c>
      <c r="J33" s="157" t="str">
        <f>IF(CONCATENATE($C$32,$D$39)='Admón. Riesgos'!N31,'Admón. Riesgos'!C31,"")</f>
        <v/>
      </c>
      <c r="K33" s="157" t="str">
        <f>IF(CONCATENATE($C$32,$D$39)='Admón. Riesgos'!N37,'Admón. Riesgos'!C37,"")</f>
        <v/>
      </c>
      <c r="L33" s="157" t="str">
        <f>IF(CONCATENATE($C$32,$D$39)='Admón. Riesgos'!N42,'Admón. Riesgos'!C42,"")</f>
        <v/>
      </c>
      <c r="M33" s="159"/>
      <c r="N33" s="157" t="str">
        <f>IF(CONCATENATE($C$32,$M$39)='Admón. Riesgos'!N11,'Admón. Riesgos'!C11,"")</f>
        <v/>
      </c>
      <c r="O33" s="157" t="str">
        <f>IF(CONCATENATE($C$32,$M$39)='Admón. Riesgos'!N16,'Admón. Riesgos'!C16,"")</f>
        <v/>
      </c>
      <c r="P33" s="157" t="str">
        <f>IF(CONCATENATE($C$32,$M$39)='Admón. Riesgos'!N21,'Admón. Riesgos'!C21,"")</f>
        <v/>
      </c>
      <c r="Q33" s="157" t="str">
        <f>IF(CONCATENATE($C$32,$M$39)='Admón. Riesgos'!N26,'Admón. Riesgos'!C26,"")</f>
        <v/>
      </c>
      <c r="R33" s="157" t="str">
        <f>IF(CONCATENATE($C$32,$M$39)='Admón. Riesgos'!N31,'Admón. Riesgos'!C31,"")</f>
        <v/>
      </c>
      <c r="S33" s="157" t="str">
        <f>IF(CONCATENATE($C$32,$M$39)='Admón. Riesgos'!N37,'Admón. Riesgos'!C37,"")</f>
        <v/>
      </c>
      <c r="T33" s="157" t="str">
        <f>IF(CONCATENATE($C$32,$M$39)='Admón. Riesgos'!N42,'Admón. Riesgos'!C42,"")</f>
        <v/>
      </c>
      <c r="U33" s="157" t="str">
        <f>IF(CONCATENATE($C$32,$M$39)='Admón. Riesgos'!S22,'Admón. Riesgos'!H22,"")</f>
        <v/>
      </c>
      <c r="V33" s="106"/>
      <c r="W33" s="107" t="str">
        <f>IF(CONCATENATE($C$32,$V$39)='Admón. Riesgos'!N11,'Admón. Riesgos'!C11,"")</f>
        <v/>
      </c>
      <c r="X33" s="107" t="str">
        <f>IF(CONCATENATE($C$32,$V$39)='Admón. Riesgos'!N16,'Admón. Riesgos'!C16,"")</f>
        <v/>
      </c>
      <c r="Y33" s="107" t="str">
        <f>IF(CONCATENATE($C$32,$V$39)='Admón. Riesgos'!N21,'Admón. Riesgos'!C21,"")</f>
        <v/>
      </c>
      <c r="Z33" s="107" t="str">
        <f>IF(CONCATENATE($C$32,$V$39)='Admón. Riesgos'!N26,'Admón. Riesgos'!C26,"")</f>
        <v/>
      </c>
      <c r="AA33" s="107" t="str">
        <f>IF(CONCATENATE($C$32,$V$39)='Admón. Riesgos'!N31,'Admón. Riesgos'!C31,"")</f>
        <v/>
      </c>
      <c r="AB33" s="107" t="str">
        <f>IF(CONCATENATE($C$32,$V$39)='Admón. Riesgos'!N37,'Admón. Riesgos'!C37,"")</f>
        <v/>
      </c>
      <c r="AC33" s="107" t="str">
        <f>IF(CONCATENATE($C$32,$V$39)='Admón. Riesgos'!N42,'Admón. Riesgos'!C42,"")</f>
        <v/>
      </c>
      <c r="AD33" s="175"/>
    </row>
    <row r="34" spans="1:30" ht="15" customHeight="1" x14ac:dyDescent="0.25">
      <c r="A34" s="94"/>
      <c r="B34" s="409"/>
      <c r="C34" s="407"/>
      <c r="D34" s="156"/>
      <c r="E34" s="157" t="str">
        <f>IF(CONCATENATE($C$32,$D$39)='Admón. Riesgos'!N12,'Admón. Riesgos'!C12,"")</f>
        <v/>
      </c>
      <c r="F34" s="157" t="str">
        <f>IF(CONCATENATE($C$32,$D$39)='Admón. Riesgos'!N17,'Admón. Riesgos'!C17,"")</f>
        <v/>
      </c>
      <c r="G34" s="157" t="str">
        <f>IF(CONCATENATE($C$32,$D$39)='Admón. Riesgos'!N23,'Admón. Riesgos'!C23,"")</f>
        <v/>
      </c>
      <c r="H34" s="157" t="str">
        <f>IF(CONCATENATE($C$32,$D$39)='Admón. Riesgos'!N22,'Admón. Riesgos'!C22,"")</f>
        <v/>
      </c>
      <c r="I34" s="157" t="str">
        <f>IF(CONCATENATE($C$32,$D$39)='Admón. Riesgos'!N27,'Admón. Riesgos'!C27,"")</f>
        <v/>
      </c>
      <c r="J34" s="157" t="str">
        <f>IF(CONCATENATE($C$32,$D$39)='Admón. Riesgos'!N33,'Admón. Riesgos'!C33,"")</f>
        <v/>
      </c>
      <c r="K34" s="157" t="str">
        <f>IF(CONCATENATE($C$32,$D$39)='Admón. Riesgos'!N38,'Admón. Riesgos'!C38,"")</f>
        <v/>
      </c>
      <c r="L34" s="157" t="str">
        <f>IF(CONCATENATE($C$32,$D$39)='Admón. Riesgos'!N43,'Admón. Riesgos'!C43,"")</f>
        <v/>
      </c>
      <c r="M34" s="159"/>
      <c r="N34" s="157" t="str">
        <f>IF(CONCATENATE($C$32,$M$39)='Admón. Riesgos'!N12,'Admón. Riesgos'!C12,"")</f>
        <v/>
      </c>
      <c r="O34" s="157" t="str">
        <f>IF(CONCATENATE($C$32,$M$39)='Admón. Riesgos'!N17,'Admón. Riesgos'!C17,"")</f>
        <v/>
      </c>
      <c r="P34" s="157" t="str">
        <f>IF(CONCATENATE($C$32,$M$39)='Admón. Riesgos'!N22,'Admón. Riesgos'!C22,"")</f>
        <v/>
      </c>
      <c r="Q34" s="157" t="str">
        <f>IF(CONCATENATE($C$32,$M$39)='Admón. Riesgos'!N27,'Admón. Riesgos'!C27,"")</f>
        <v/>
      </c>
      <c r="R34" s="157" t="str">
        <f>IF(CONCATENATE($C$32,$M$39)='Admón. Riesgos'!N33,'Admón. Riesgos'!C33,"")</f>
        <v/>
      </c>
      <c r="S34" s="157" t="str">
        <f>IF(CONCATENATE($C$32,$M$39)='Admón. Riesgos'!N38,'Admón. Riesgos'!C38,"")</f>
        <v/>
      </c>
      <c r="T34" s="157" t="str">
        <f>IF(CONCATENATE($C$32,$M$39)='Admón. Riesgos'!N43,'Admón. Riesgos'!C43,"")</f>
        <v/>
      </c>
      <c r="U34" s="158"/>
      <c r="V34" s="106"/>
      <c r="W34" s="107" t="str">
        <f>IF(CONCATENATE($C$32,$V$39)='Admón. Riesgos'!N12,'Admón. Riesgos'!C12,"")</f>
        <v/>
      </c>
      <c r="X34" s="107" t="str">
        <f>IF(CONCATENATE($C$32,$V$39)='Admón. Riesgos'!N17,'Admón. Riesgos'!C17,"")</f>
        <v/>
      </c>
      <c r="Y34" s="107" t="str">
        <f>IF(CONCATENATE($C$32,$V$39)='Admón. Riesgos'!N22,'Admón. Riesgos'!C22,"")</f>
        <v/>
      </c>
      <c r="Z34" s="107" t="str">
        <f>IF(CONCATENATE($C$32,$V$39)='Admón. Riesgos'!N27,'Admón. Riesgos'!C27,"")</f>
        <v/>
      </c>
      <c r="AA34" s="107" t="str">
        <f>IF(CONCATENATE($C$32,$V$39)='Admón. Riesgos'!N33,'Admón. Riesgos'!C33,"")</f>
        <v/>
      </c>
      <c r="AB34" s="107" t="str">
        <f>IF(CONCATENATE($C$32,$V$39)='Admón. Riesgos'!N38,'Admón. Riesgos'!C38,"")</f>
        <v/>
      </c>
      <c r="AC34" s="107" t="str">
        <f>IF(CONCATENATE($C$32,$V$39)='Admón. Riesgos'!N43,'Admón. Riesgos'!C43,"")</f>
        <v/>
      </c>
      <c r="AD34" s="175"/>
    </row>
    <row r="35" spans="1:30" ht="15" customHeight="1" x14ac:dyDescent="0.25">
      <c r="A35" s="94"/>
      <c r="B35" s="409"/>
      <c r="C35" s="407"/>
      <c r="D35" s="156"/>
      <c r="E35" s="157" t="str">
        <f>IF(CONCATENATE($C$32,$D$39)='Admón. Riesgos'!N13,'Admón. Riesgos'!C13,"")</f>
        <v/>
      </c>
      <c r="F35" s="157" t="str">
        <f>IF(CONCATENATE($C$32,$D$39)='Admón. Riesgos'!N18,'Admón. Riesgos'!C18,"")</f>
        <v/>
      </c>
      <c r="G35" s="157" t="str">
        <f>IF(CONCATENATE($C$32,$D$39)='Admón. Riesgos'!N24,'Admón. Riesgos'!C24,"")</f>
        <v/>
      </c>
      <c r="H35" s="157" t="str">
        <f>IF(CONCATENATE($C$32,$D$39)='Admón. Riesgos'!N23,'Admón. Riesgos'!C23,"")</f>
        <v/>
      </c>
      <c r="I35" s="157" t="str">
        <f>IF(CONCATENATE($C$32,$D$39)='Admón. Riesgos'!N28,'Admón. Riesgos'!C28,"")</f>
        <v/>
      </c>
      <c r="J35" s="157" t="str">
        <f>IF(CONCATENATE($C$32,$D$39)='Admón. Riesgos'!N34,'Admón. Riesgos'!C34,"")</f>
        <v/>
      </c>
      <c r="K35" s="157" t="str">
        <f>IF(CONCATENATE($C$32,$D$39)='Admón. Riesgos'!N39,'Admón. Riesgos'!C39,"")</f>
        <v/>
      </c>
      <c r="L35" s="157" t="str">
        <f>IF(CONCATENATE($C$32,$D$39)='Admón. Riesgos'!N44,'Admón. Riesgos'!C44,"")</f>
        <v/>
      </c>
      <c r="M35" s="159"/>
      <c r="N35" s="157" t="str">
        <f>IF(CONCATENATE($C$32,$M$39)='Admón. Riesgos'!N13,'Admón. Riesgos'!C13,"")</f>
        <v/>
      </c>
      <c r="O35" s="157" t="str">
        <f>IF(CONCATENATE($C$32,$M$39)='Admón. Riesgos'!N18,'Admón. Riesgos'!C18,"")</f>
        <v/>
      </c>
      <c r="P35" s="157" t="str">
        <f>IF(CONCATENATE($C$32,$M$39)='Admón. Riesgos'!N23,'Admón. Riesgos'!C23,"")</f>
        <v/>
      </c>
      <c r="Q35" s="157" t="str">
        <f>IF(CONCATENATE($C$32,$M$39)='Admón. Riesgos'!N28,'Admón. Riesgos'!C28,"")</f>
        <v/>
      </c>
      <c r="R35" s="157" t="str">
        <f>IF(CONCATENATE($C$32,$M$39)='Admón. Riesgos'!N34,'Admón. Riesgos'!C34,"")</f>
        <v/>
      </c>
      <c r="S35" s="157" t="str">
        <f>IF(CONCATENATE($C$32,$M$39)='Admón. Riesgos'!N39,'Admón. Riesgos'!C39,"")</f>
        <v/>
      </c>
      <c r="T35" s="157" t="str">
        <f>IF(CONCATENATE($C$32,$M$39)='Admón. Riesgos'!N44,'Admón. Riesgos'!C44,"")</f>
        <v/>
      </c>
      <c r="U35" s="158"/>
      <c r="V35" s="106"/>
      <c r="W35" s="107" t="str">
        <f>IF(CONCATENATE($C$32,$V$39)='Admón. Riesgos'!N13,'Admón. Riesgos'!C13,"")</f>
        <v/>
      </c>
      <c r="X35" s="107" t="str">
        <f>IF(CONCATENATE($C$32,$V$39)='Admón. Riesgos'!N18,'Admón. Riesgos'!C18,"")</f>
        <v/>
      </c>
      <c r="Y35" s="107" t="str">
        <f>IF(CONCATENATE($C$32,$V$39)='Admón. Riesgos'!N23,'Admón. Riesgos'!C23,"")</f>
        <v/>
      </c>
      <c r="Z35" s="107" t="str">
        <f>IF(CONCATENATE($C$32,$V$39)='Admón. Riesgos'!N28,'Admón. Riesgos'!C28,"")</f>
        <v/>
      </c>
      <c r="AA35" s="107" t="str">
        <f>IF(CONCATENATE($C$32,$V$39)='Admón. Riesgos'!N34,'Admón. Riesgos'!C34,"")</f>
        <v/>
      </c>
      <c r="AB35" s="107" t="str">
        <f>IF(CONCATENATE($C$32,$V$39)='Admón. Riesgos'!N39,'Admón. Riesgos'!C39,"")</f>
        <v/>
      </c>
      <c r="AC35" s="107" t="str">
        <f>IF(CONCATENATE($C$32,$V$39)='Admón. Riesgos'!N44,'Admón. Riesgos'!C44,"")</f>
        <v/>
      </c>
      <c r="AD35" s="175"/>
    </row>
    <row r="36" spans="1:30" ht="15" customHeight="1" x14ac:dyDescent="0.25">
      <c r="A36" s="94"/>
      <c r="B36" s="409"/>
      <c r="C36" s="407"/>
      <c r="D36" s="156"/>
      <c r="E36" s="157" t="str">
        <f>IF(CONCATENATE($C$32,$D$39)='Admón. Riesgos'!N14,'Admón. Riesgos'!C14,"")</f>
        <v/>
      </c>
      <c r="F36" s="157" t="str">
        <f>IF(CONCATENATE($C$32,$D$39)='Admón. Riesgos'!N19,'Admón. Riesgos'!C19,"")</f>
        <v/>
      </c>
      <c r="G36" s="157" t="str">
        <f>IF(CONCATENATE($C$32,$D$39)='Admón. Riesgos'!N25,'Admón. Riesgos'!C25,"")</f>
        <v/>
      </c>
      <c r="H36" s="157" t="str">
        <f>IF(CONCATENATE($C$32,$D$39)='Admón. Riesgos'!N24,'Admón. Riesgos'!C24,"")</f>
        <v/>
      </c>
      <c r="I36" s="157" t="str">
        <f>IF(CONCATENATE($C$32,$D$39)='Admón. Riesgos'!N29,'Admón. Riesgos'!C29,"")</f>
        <v/>
      </c>
      <c r="J36" s="157" t="str">
        <f>IF(CONCATENATE($C$32,$D$39)='Admón. Riesgos'!N35,'Admón. Riesgos'!C35,"")</f>
        <v/>
      </c>
      <c r="K36" s="157" t="str">
        <f>IF(CONCATENATE($C$32,$D$39)='Admón. Riesgos'!N40,'Admón. Riesgos'!C40,"")</f>
        <v/>
      </c>
      <c r="L36" s="157" t="str">
        <f>IF(CONCATENATE($C$32,$D$39)='Admón. Riesgos'!N45,'Admón. Riesgos'!C45,"")</f>
        <v/>
      </c>
      <c r="M36" s="159"/>
      <c r="N36" s="157" t="str">
        <f>IF(CONCATENATE($C$32,$M$39)='Admón. Riesgos'!N14,'Admón. Riesgos'!C14,"")</f>
        <v/>
      </c>
      <c r="O36" s="157" t="str">
        <f>IF(CONCATENATE($C$32,$M$39)='Admón. Riesgos'!N19,'Admón. Riesgos'!C19,"")</f>
        <v/>
      </c>
      <c r="P36" s="157" t="str">
        <f>IF(CONCATENATE($C$32,$M$39)='Admón. Riesgos'!N24,'Admón. Riesgos'!C24,"")</f>
        <v/>
      </c>
      <c r="Q36" s="157" t="str">
        <f>IF(CONCATENATE($C$32,$M$39)='Admón. Riesgos'!N29,'Admón. Riesgos'!C29,"")</f>
        <v/>
      </c>
      <c r="R36" s="157" t="str">
        <f>IF(CONCATENATE($C$32,$M$39)='Admón. Riesgos'!N35,'Admón. Riesgos'!C35,"")</f>
        <v/>
      </c>
      <c r="S36" s="157" t="str">
        <f>IF(CONCATENATE($C$32,$M$39)='Admón. Riesgos'!N40,'Admón. Riesgos'!C40,"")</f>
        <v/>
      </c>
      <c r="T36" s="157" t="str">
        <f>IF(CONCATENATE($C$32,$M$39)='Admón. Riesgos'!N45,'Admón. Riesgos'!C45,"")</f>
        <v/>
      </c>
      <c r="U36" s="158"/>
      <c r="V36" s="106"/>
      <c r="W36" s="107" t="str">
        <f>IF(CONCATENATE($C$32,$V$39)='Admón. Riesgos'!N14,'Admón. Riesgos'!C14,"")</f>
        <v/>
      </c>
      <c r="X36" s="107" t="str">
        <f>IF(CONCATENATE($C$32,$V$39)='Admón. Riesgos'!N19,'Admón. Riesgos'!C19,"")</f>
        <v/>
      </c>
      <c r="Y36" s="107" t="str">
        <f>IF(CONCATENATE($C$32,$V$39)='Admón. Riesgos'!N24,'Admón. Riesgos'!C24,"")</f>
        <v/>
      </c>
      <c r="Z36" s="107" t="str">
        <f>IF(CONCATENATE($C$32,$V$39)='Admón. Riesgos'!N29,'Admón. Riesgos'!C29,"")</f>
        <v/>
      </c>
      <c r="AA36" s="107" t="str">
        <f>IF(CONCATENATE($C$32,$V$39)='Admón. Riesgos'!N35,'Admón. Riesgos'!C35,"")</f>
        <v/>
      </c>
      <c r="AB36" s="107" t="str">
        <f>IF(CONCATENATE($C$32,$V$39)='Admón. Riesgos'!N40,'Admón. Riesgos'!C40,"")</f>
        <v/>
      </c>
      <c r="AC36" s="107" t="str">
        <f>IF(CONCATENATE($C$32,$V$39)='Admón. Riesgos'!N45,'Admón. Riesgos'!C45,"")</f>
        <v/>
      </c>
      <c r="AD36" s="175"/>
    </row>
    <row r="37" spans="1:30" ht="15" customHeight="1" x14ac:dyDescent="0.25">
      <c r="A37" s="94"/>
      <c r="B37" s="409"/>
      <c r="C37" s="407"/>
      <c r="D37" s="156"/>
      <c r="E37" s="157" t="str">
        <f>IF(CONCATENATE($C$32,$D$39)='Admón. Riesgos'!N15,'Admón. Riesgos'!C15,"")</f>
        <v/>
      </c>
      <c r="F37" s="157" t="str">
        <f>IF(CONCATENATE($C$32,$D$39)='Admón. Riesgos'!N20,'Admón. Riesgos'!C20,"")</f>
        <v/>
      </c>
      <c r="G37" s="157" t="str">
        <f>IF(CONCATENATE($C$32,$D$39)='Admón. Riesgos'!N26,'Admón. Riesgos'!C26,"")</f>
        <v/>
      </c>
      <c r="H37" s="157" t="str">
        <f>IF(CONCATENATE($C$32,$D$39)='Admón. Riesgos'!N25,'Admón. Riesgos'!C25,"")</f>
        <v/>
      </c>
      <c r="I37" s="157" t="str">
        <f>IF(CONCATENATE($C$32,$D$39)='Admón. Riesgos'!N30,'Admón. Riesgos'!C30,"")</f>
        <v/>
      </c>
      <c r="J37" s="157" t="str">
        <f>IF(CONCATENATE($C$32,$D$39)='Admón. Riesgos'!N36,'Admón. Riesgos'!C36,"")</f>
        <v/>
      </c>
      <c r="K37" s="157" t="str">
        <f>IF(CONCATENATE($C$32,$D$39)='Admón. Riesgos'!N41,'Admón. Riesgos'!C41,"")</f>
        <v/>
      </c>
      <c r="L37" s="157" t="str">
        <f>IF(CONCATENATE($C$32,$D$39)='Admón. Riesgos'!N46,'Admón. Riesgos'!C46,"")</f>
        <v/>
      </c>
      <c r="M37" s="159"/>
      <c r="N37" s="157" t="str">
        <f>IF(CONCATENATE($C$32,$M$39)='Admón. Riesgos'!N15,'Admón. Riesgos'!C15,"")</f>
        <v/>
      </c>
      <c r="O37" s="157" t="str">
        <f>IF(CONCATENATE($C$32,$M$39)='Admón. Riesgos'!N20,'Admón. Riesgos'!C20,"")</f>
        <v/>
      </c>
      <c r="P37" s="157" t="str">
        <f>IF(CONCATENATE($C$32,$M$39)='Admón. Riesgos'!N25,'Admón. Riesgos'!C25,"")</f>
        <v/>
      </c>
      <c r="Q37" s="157" t="str">
        <f>IF(CONCATENATE($C$32,$M$39)='Admón. Riesgos'!N30,'Admón. Riesgos'!C30,"")</f>
        <v/>
      </c>
      <c r="R37" s="157" t="str">
        <f>IF(CONCATENATE($C$32,$M$39)='Admón. Riesgos'!N36,'Admón. Riesgos'!C36,"")</f>
        <v/>
      </c>
      <c r="S37" s="157" t="str">
        <f>IF(CONCATENATE($C$32,$M$39)='Admón. Riesgos'!N41,'Admón. Riesgos'!C41,"")</f>
        <v/>
      </c>
      <c r="T37" s="157" t="str">
        <f>IF(CONCATENATE($C$32,$M$39)='Admón. Riesgos'!N46,'Admón. Riesgos'!C46,"")</f>
        <v/>
      </c>
      <c r="U37" s="158"/>
      <c r="V37" s="106"/>
      <c r="W37" s="107" t="str">
        <f>IF(CONCATENATE($C$32,$V$39)='Admón. Riesgos'!N15,'Admón. Riesgos'!C15,"")</f>
        <v/>
      </c>
      <c r="X37" s="107" t="str">
        <f>IF(CONCATENATE($C$32,$V$39)='Admón. Riesgos'!N20,'Admón. Riesgos'!C20,"")</f>
        <v/>
      </c>
      <c r="Y37" s="107" t="str">
        <f>IF(CONCATENATE($C$32,$V$39)='Admón. Riesgos'!N25,'Admón. Riesgos'!C25,"")</f>
        <v/>
      </c>
      <c r="Z37" s="107" t="str">
        <f>IF(CONCATENATE($C$32,$V$39)='Admón. Riesgos'!N30,'Admón. Riesgos'!C30,"")</f>
        <v/>
      </c>
      <c r="AA37" s="107" t="str">
        <f>IF(CONCATENATE($C$32,$V$39)='Admón. Riesgos'!N36,'Admón. Riesgos'!C36,"")</f>
        <v/>
      </c>
      <c r="AB37" s="107" t="str">
        <f>IF(CONCATENATE($C$32,$V$39)='Admón. Riesgos'!N41,'Admón. Riesgos'!C41,"")</f>
        <v/>
      </c>
      <c r="AC37" s="107" t="str">
        <f>IF(CONCATENATE($C$32,$V$39)='Admón. Riesgos'!N46,'Admón. Riesgos'!C46,"")</f>
        <v/>
      </c>
      <c r="AD37" s="175"/>
    </row>
    <row r="38" spans="1:30" ht="10.5" customHeight="1" thickBot="1" x14ac:dyDescent="0.3">
      <c r="A38" s="94"/>
      <c r="B38" s="94"/>
      <c r="C38" s="407"/>
      <c r="D38" s="160"/>
      <c r="E38" s="161"/>
      <c r="F38" s="161"/>
      <c r="G38" s="161"/>
      <c r="H38" s="161"/>
      <c r="I38" s="161"/>
      <c r="J38" s="161"/>
      <c r="K38" s="161"/>
      <c r="L38" s="161"/>
      <c r="M38" s="163"/>
      <c r="N38" s="161"/>
      <c r="O38" s="161"/>
      <c r="P38" s="161"/>
      <c r="Q38" s="161"/>
      <c r="R38" s="161"/>
      <c r="S38" s="161"/>
      <c r="T38" s="161"/>
      <c r="U38" s="162"/>
      <c r="V38" s="134"/>
      <c r="W38" s="132"/>
      <c r="X38" s="132"/>
      <c r="Y38" s="132"/>
      <c r="Z38" s="132"/>
      <c r="AA38" s="132"/>
      <c r="AB38" s="132"/>
      <c r="AC38" s="132"/>
      <c r="AD38" s="176"/>
    </row>
    <row r="39" spans="1:30" x14ac:dyDescent="0.25">
      <c r="A39" s="96"/>
      <c r="B39" s="96"/>
      <c r="C39" s="96"/>
      <c r="D39" s="411" t="s">
        <v>91</v>
      </c>
      <c r="E39" s="411"/>
      <c r="F39" s="411"/>
      <c r="G39" s="411"/>
      <c r="H39" s="411"/>
      <c r="I39" s="411"/>
      <c r="J39" s="411"/>
      <c r="K39" s="411"/>
      <c r="L39" s="411"/>
      <c r="M39" s="411" t="s">
        <v>121</v>
      </c>
      <c r="N39" s="411"/>
      <c r="O39" s="411"/>
      <c r="P39" s="411"/>
      <c r="Q39" s="411"/>
      <c r="R39" s="411"/>
      <c r="S39" s="411"/>
      <c r="T39" s="411"/>
      <c r="U39" s="411"/>
      <c r="V39" s="411" t="s">
        <v>114</v>
      </c>
      <c r="W39" s="411"/>
      <c r="X39" s="411"/>
      <c r="Y39" s="411"/>
      <c r="Z39" s="411"/>
      <c r="AA39" s="411"/>
      <c r="AB39" s="411"/>
      <c r="AC39" s="411"/>
      <c r="AD39" s="411"/>
    </row>
    <row r="40" spans="1:30" x14ac:dyDescent="0.25">
      <c r="A40" s="94"/>
      <c r="B40" s="94"/>
      <c r="C40" s="95"/>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row>
    <row r="41" spans="1:30" ht="15.75" x14ac:dyDescent="0.25">
      <c r="A41" s="94"/>
      <c r="B41" s="94"/>
      <c r="C41" s="95"/>
      <c r="D41" s="408" t="s">
        <v>29</v>
      </c>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row>
  </sheetData>
  <mergeCells count="11">
    <mergeCell ref="C32:C38"/>
    <mergeCell ref="D41:AD41"/>
    <mergeCell ref="B6:B37"/>
    <mergeCell ref="C2:AD2"/>
    <mergeCell ref="C4:C10"/>
    <mergeCell ref="C11:C17"/>
    <mergeCell ref="C18:C24"/>
    <mergeCell ref="D39:L39"/>
    <mergeCell ref="M39:U39"/>
    <mergeCell ref="V39:AD39"/>
    <mergeCell ref="C25:C31"/>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2"/>
  <sheetViews>
    <sheetView topLeftCell="A25" zoomScale="70" zoomScaleNormal="70" workbookViewId="0">
      <selection activeCell="E30" sqref="E30"/>
    </sheetView>
  </sheetViews>
  <sheetFormatPr baseColWidth="10" defaultRowHeight="12.75" x14ac:dyDescent="0.2"/>
  <cols>
    <col min="1" max="1" width="21.85546875" style="5" customWidth="1"/>
    <col min="2" max="2" width="36.28515625" style="4" customWidth="1"/>
    <col min="3" max="3" width="24.140625" style="5" customWidth="1"/>
    <col min="4" max="4" width="15.5703125" style="5" customWidth="1"/>
    <col min="5" max="5" width="29.7109375" style="5" customWidth="1"/>
    <col min="6" max="6" width="14" style="5" customWidth="1"/>
    <col min="7" max="7" width="17.42578125" style="5" customWidth="1"/>
    <col min="8" max="8" width="16.85546875" style="5" customWidth="1"/>
    <col min="9" max="9" width="16.140625" style="5" customWidth="1"/>
    <col min="10" max="10" width="21.7109375" style="5" customWidth="1"/>
    <col min="11" max="11" width="9.85546875" style="5" bestFit="1" customWidth="1"/>
    <col min="12" max="12" width="22.140625" style="5" customWidth="1"/>
    <col min="13" max="13" width="9.85546875" style="5" bestFit="1" customWidth="1"/>
    <col min="14" max="14" width="23.5703125" style="5" bestFit="1" customWidth="1"/>
    <col min="15" max="15" width="17.5703125" style="5" hidden="1" customWidth="1"/>
    <col min="16" max="16" width="15.7109375" style="5" customWidth="1"/>
    <col min="17" max="17" width="17.7109375" style="5" customWidth="1"/>
    <col min="18" max="18" width="23.7109375" style="5" customWidth="1"/>
    <col min="19" max="16384" width="11.42578125" style="5"/>
  </cols>
  <sheetData>
    <row r="1" spans="1:18" ht="22.5" customHeight="1" x14ac:dyDescent="0.2">
      <c r="A1" s="451"/>
      <c r="B1" s="452"/>
      <c r="C1" s="463" t="s">
        <v>130</v>
      </c>
      <c r="D1" s="464"/>
      <c r="E1" s="464"/>
      <c r="F1" s="464"/>
      <c r="G1" s="464"/>
      <c r="H1" s="464"/>
      <c r="I1" s="464"/>
      <c r="J1" s="464"/>
      <c r="K1" s="464"/>
      <c r="L1" s="464"/>
      <c r="M1" s="464"/>
      <c r="N1" s="464"/>
      <c r="O1" s="464"/>
      <c r="P1" s="464"/>
      <c r="Q1" s="464"/>
      <c r="R1" s="465"/>
    </row>
    <row r="2" spans="1:18" ht="22.5" customHeight="1" x14ac:dyDescent="0.2">
      <c r="A2" s="453"/>
      <c r="B2" s="454"/>
      <c r="C2" s="466"/>
      <c r="D2" s="467"/>
      <c r="E2" s="467"/>
      <c r="F2" s="467"/>
      <c r="G2" s="467"/>
      <c r="H2" s="467"/>
      <c r="I2" s="467"/>
      <c r="J2" s="467"/>
      <c r="K2" s="467"/>
      <c r="L2" s="467"/>
      <c r="M2" s="467"/>
      <c r="N2" s="467"/>
      <c r="O2" s="467"/>
      <c r="P2" s="467"/>
      <c r="Q2" s="467"/>
      <c r="R2" s="468"/>
    </row>
    <row r="3" spans="1:18" ht="22.5" customHeight="1" x14ac:dyDescent="0.2">
      <c r="A3" s="453"/>
      <c r="B3" s="454"/>
      <c r="C3" s="434" t="s">
        <v>133</v>
      </c>
      <c r="D3" s="435"/>
      <c r="E3" s="435"/>
      <c r="F3" s="435"/>
      <c r="G3" s="436"/>
      <c r="H3" s="434" t="s">
        <v>134</v>
      </c>
      <c r="I3" s="435"/>
      <c r="J3" s="435"/>
      <c r="K3" s="435"/>
      <c r="L3" s="435"/>
      <c r="M3" s="436"/>
      <c r="N3" s="434" t="s">
        <v>135</v>
      </c>
      <c r="O3" s="435"/>
      <c r="P3" s="435"/>
      <c r="Q3" s="435"/>
      <c r="R3" s="436"/>
    </row>
    <row r="4" spans="1:18" ht="22.5" customHeight="1" x14ac:dyDescent="0.2">
      <c r="A4" s="455"/>
      <c r="B4" s="456"/>
      <c r="C4" s="445" t="s">
        <v>137</v>
      </c>
      <c r="D4" s="446"/>
      <c r="E4" s="446"/>
      <c r="F4" s="446"/>
      <c r="G4" s="447"/>
      <c r="H4" s="445" t="s">
        <v>136</v>
      </c>
      <c r="I4" s="446"/>
      <c r="J4" s="446"/>
      <c r="K4" s="446"/>
      <c r="L4" s="446"/>
      <c r="M4" s="447"/>
      <c r="N4" s="445" t="s">
        <v>140</v>
      </c>
      <c r="O4" s="446"/>
      <c r="P4" s="446"/>
      <c r="Q4" s="446"/>
      <c r="R4" s="447"/>
    </row>
    <row r="5" spans="1:18" ht="22.5" customHeight="1" x14ac:dyDescent="0.2">
      <c r="A5" s="146" t="s">
        <v>128</v>
      </c>
      <c r="B5" s="147" t="s">
        <v>138</v>
      </c>
      <c r="C5" s="457" t="s">
        <v>27</v>
      </c>
      <c r="D5" s="458"/>
      <c r="E5" s="458"/>
      <c r="F5" s="458"/>
      <c r="G5" s="458"/>
      <c r="H5" s="458"/>
      <c r="I5" s="458"/>
      <c r="J5" s="458"/>
      <c r="K5" s="458"/>
      <c r="L5" s="458"/>
      <c r="M5" s="458"/>
      <c r="N5" s="458"/>
      <c r="O5" s="458"/>
      <c r="P5" s="458"/>
      <c r="Q5" s="458"/>
      <c r="R5" s="459"/>
    </row>
    <row r="6" spans="1:18" ht="22.5" customHeight="1" x14ac:dyDescent="0.2">
      <c r="A6" s="148" t="s">
        <v>131</v>
      </c>
      <c r="B6" s="149">
        <v>3</v>
      </c>
      <c r="C6" s="460"/>
      <c r="D6" s="461"/>
      <c r="E6" s="461"/>
      <c r="F6" s="461"/>
      <c r="G6" s="461"/>
      <c r="H6" s="461"/>
      <c r="I6" s="461"/>
      <c r="J6" s="461"/>
      <c r="K6" s="461"/>
      <c r="L6" s="461"/>
      <c r="M6" s="461"/>
      <c r="N6" s="461"/>
      <c r="O6" s="461"/>
      <c r="P6" s="461"/>
      <c r="Q6" s="461"/>
      <c r="R6" s="462"/>
    </row>
    <row r="7" spans="1:18" ht="6" customHeight="1" x14ac:dyDescent="0.2"/>
    <row r="8" spans="1:18" ht="27.75" customHeight="1" x14ac:dyDescent="0.2">
      <c r="A8" s="437" t="s">
        <v>68</v>
      </c>
      <c r="B8" s="437"/>
      <c r="C8" s="437"/>
      <c r="D8" s="437"/>
      <c r="E8" s="437"/>
      <c r="F8" s="437"/>
      <c r="G8" s="437"/>
      <c r="H8" s="437"/>
      <c r="I8" s="437"/>
      <c r="J8" s="437"/>
      <c r="K8" s="437"/>
      <c r="L8" s="437"/>
      <c r="M8" s="437"/>
      <c r="N8" s="437"/>
      <c r="O8" s="437"/>
      <c r="P8" s="437"/>
      <c r="Q8" s="437"/>
      <c r="R8" s="437"/>
    </row>
    <row r="9" spans="1:18" s="22" customFormat="1" ht="33" customHeight="1" x14ac:dyDescent="0.25">
      <c r="A9" s="438" t="s">
        <v>83</v>
      </c>
      <c r="B9" s="439" t="s">
        <v>65</v>
      </c>
      <c r="C9" s="440" t="s">
        <v>104</v>
      </c>
      <c r="D9" s="440" t="s">
        <v>100</v>
      </c>
      <c r="E9" s="440" t="s">
        <v>103</v>
      </c>
      <c r="F9" s="440" t="s">
        <v>101</v>
      </c>
      <c r="G9" s="440" t="s">
        <v>102</v>
      </c>
      <c r="H9" s="440" t="s">
        <v>105</v>
      </c>
      <c r="I9" s="440" t="s">
        <v>106</v>
      </c>
      <c r="J9" s="440" t="s">
        <v>107</v>
      </c>
      <c r="K9" s="440" t="s">
        <v>109</v>
      </c>
      <c r="L9" s="440"/>
      <c r="M9" s="440"/>
      <c r="N9" s="440"/>
      <c r="O9" s="440"/>
      <c r="P9" s="440"/>
      <c r="Q9" s="440" t="s">
        <v>108</v>
      </c>
      <c r="R9" s="440"/>
    </row>
    <row r="10" spans="1:18" s="22" customFormat="1" ht="39.75" customHeight="1" x14ac:dyDescent="0.25">
      <c r="A10" s="438"/>
      <c r="B10" s="439"/>
      <c r="C10" s="440"/>
      <c r="D10" s="440"/>
      <c r="E10" s="440"/>
      <c r="F10" s="440"/>
      <c r="G10" s="440"/>
      <c r="H10" s="440"/>
      <c r="I10" s="440"/>
      <c r="J10" s="440"/>
      <c r="K10" s="217" t="s">
        <v>76</v>
      </c>
      <c r="L10" s="217" t="s">
        <v>29</v>
      </c>
      <c r="M10" s="217" t="s">
        <v>76</v>
      </c>
      <c r="N10" s="217" t="s">
        <v>30</v>
      </c>
      <c r="O10" s="217"/>
      <c r="P10" s="217" t="s">
        <v>31</v>
      </c>
      <c r="Q10" s="217" t="s">
        <v>110</v>
      </c>
      <c r="R10" s="217" t="s">
        <v>66</v>
      </c>
    </row>
    <row r="11" spans="1:18" s="10" customFormat="1" ht="28.5" customHeight="1" x14ac:dyDescent="0.2">
      <c r="A11" s="416" t="str">
        <f>'Admón. Riesgos'!A11:A42</f>
        <v>ORDENAMIENTO Y PLANIFICACIÓN AMBIENTAL TERRITORIAL</v>
      </c>
      <c r="B11" s="444" t="str">
        <f>'Admón. Riesgos'!D11</f>
        <v>Decisiones ajustadas a intereses particulares</v>
      </c>
      <c r="C11" s="431" t="str">
        <f>'Admón. Riesgos'!O11</f>
        <v>ZONA DE RIESGO EXTREMA</v>
      </c>
      <c r="D11" s="221" t="s">
        <v>69</v>
      </c>
      <c r="E11" s="222" t="s">
        <v>174</v>
      </c>
      <c r="F11" s="223" t="s">
        <v>10</v>
      </c>
      <c r="G11" s="223" t="s">
        <v>69</v>
      </c>
      <c r="H11" s="223" t="s">
        <v>69</v>
      </c>
      <c r="I11" s="223" t="s">
        <v>70</v>
      </c>
      <c r="J11" s="220" t="s">
        <v>113</v>
      </c>
      <c r="K11" s="469">
        <v>4</v>
      </c>
      <c r="L11" s="431" t="str">
        <f>IF(K11=3,"MODERADO",IF(K11=4,"MAYOR",IF(K11=5,"CATASTROFICO","")))</f>
        <v>MAYOR</v>
      </c>
      <c r="M11" s="469">
        <v>3</v>
      </c>
      <c r="N11" s="431" t="str">
        <f>IF(M11=1,"RARA VEZ",IF(M11=2,"IMPROBABLE",IF(M11=3,"POSIBLE",IF(M11=4,"PROBABLE",IF(M11=5,"CASI SEGURO","")))))</f>
        <v>POSIBLE</v>
      </c>
      <c r="O11" s="223">
        <f>K11*M11</f>
        <v>12</v>
      </c>
      <c r="P11" s="431" t="s">
        <v>119</v>
      </c>
      <c r="Q11" s="432" t="str">
        <f>IF(P11=C11,"Se mantiene en la zona de riesgo",IF(AND(P11="*",C11="·"),"·","Cambia la evaluación antes de controles"))</f>
        <v>Cambia la evaluación antes de controles</v>
      </c>
      <c r="R11" s="430" t="s">
        <v>126</v>
      </c>
    </row>
    <row r="12" spans="1:18" s="10" customFormat="1" ht="28.5" x14ac:dyDescent="0.2">
      <c r="A12" s="417"/>
      <c r="B12" s="444"/>
      <c r="C12" s="431"/>
      <c r="D12" s="221" t="s">
        <v>69</v>
      </c>
      <c r="E12" s="222" t="s">
        <v>175</v>
      </c>
      <c r="F12" s="223" t="s">
        <v>10</v>
      </c>
      <c r="G12" s="223" t="s">
        <v>69</v>
      </c>
      <c r="H12" s="223" t="s">
        <v>69</v>
      </c>
      <c r="I12" s="223" t="s">
        <v>69</v>
      </c>
      <c r="J12" s="220" t="s">
        <v>113</v>
      </c>
      <c r="K12" s="469"/>
      <c r="L12" s="431"/>
      <c r="M12" s="469"/>
      <c r="N12" s="431"/>
      <c r="O12" s="223"/>
      <c r="P12" s="431"/>
      <c r="Q12" s="432"/>
      <c r="R12" s="430"/>
    </row>
    <row r="13" spans="1:18" s="10" customFormat="1" ht="43.5" customHeight="1" x14ac:dyDescent="0.2">
      <c r="A13" s="417"/>
      <c r="B13" s="444" t="str">
        <f>'Admón. Riesgos'!D12</f>
        <v>Utilización indebida de información oficial privilegiada en temas relacionados con el ordenamiento y planificación</v>
      </c>
      <c r="C13" s="413" t="str">
        <f>'Admón. Riesgos'!O12</f>
        <v>ZONA DE RIESGO EXTREMA</v>
      </c>
      <c r="D13" s="221" t="s">
        <v>69</v>
      </c>
      <c r="E13" s="228" t="s">
        <v>176</v>
      </c>
      <c r="F13" s="223" t="s">
        <v>10</v>
      </c>
      <c r="G13" s="223" t="s">
        <v>69</v>
      </c>
      <c r="H13" s="223" t="s">
        <v>69</v>
      </c>
      <c r="I13" s="223" t="s">
        <v>70</v>
      </c>
      <c r="J13" s="220" t="s">
        <v>112</v>
      </c>
      <c r="K13" s="424">
        <v>4</v>
      </c>
      <c r="L13" s="413" t="str">
        <f>IF(K13=3,"MODERADO",IF(K13=4,"MAYOR",IF(K13=5,"CATASTROFICO","")))</f>
        <v>MAYOR</v>
      </c>
      <c r="M13" s="424">
        <v>3</v>
      </c>
      <c r="N13" s="413" t="str">
        <f>IF(M13=1,"RARA VEZ",IF(M13=2,"IMPROBABLE",IF(M13=3,"POSIBLE",IF(M13=4,"PROBABLE",IF(M13=5,"CASI SEGURO","")))))</f>
        <v>POSIBLE</v>
      </c>
      <c r="O13" s="223">
        <f t="shared" ref="O13:O107" si="0">K13*M13</f>
        <v>12</v>
      </c>
      <c r="P13" s="413" t="s">
        <v>119</v>
      </c>
      <c r="Q13" s="427" t="str">
        <f t="shared" ref="Q13:Q107" si="1">IF(P13=C13,"Se mantiene en la zona de riesgo",IF(AND(P13="*",C13="·"),"·","Cambia la evaluación antes de controles"))</f>
        <v>Cambia la evaluación antes de controles</v>
      </c>
      <c r="R13" s="419" t="s">
        <v>126</v>
      </c>
    </row>
    <row r="14" spans="1:18" s="10" customFormat="1" ht="28.5" x14ac:dyDescent="0.2">
      <c r="A14" s="418"/>
      <c r="B14" s="444"/>
      <c r="C14" s="414"/>
      <c r="D14" s="221" t="s">
        <v>69</v>
      </c>
      <c r="E14" s="222" t="s">
        <v>452</v>
      </c>
      <c r="F14" s="223" t="s">
        <v>10</v>
      </c>
      <c r="G14" s="223" t="s">
        <v>69</v>
      </c>
      <c r="H14" s="223" t="s">
        <v>69</v>
      </c>
      <c r="I14" s="223" t="s">
        <v>69</v>
      </c>
      <c r="J14" s="220" t="s">
        <v>112</v>
      </c>
      <c r="K14" s="425"/>
      <c r="L14" s="414"/>
      <c r="M14" s="425"/>
      <c r="N14" s="414"/>
      <c r="O14" s="223"/>
      <c r="P14" s="414"/>
      <c r="Q14" s="428"/>
      <c r="R14" s="420"/>
    </row>
    <row r="15" spans="1:18" s="10" customFormat="1" ht="21" customHeight="1" x14ac:dyDescent="0.2">
      <c r="A15" s="416" t="str">
        <f>'Admón. Riesgos'!A13</f>
        <v>GESTIÓN DEL CONOCIMIENTO AMBIENTAL</v>
      </c>
      <c r="B15" s="444" t="str">
        <f>'Admón. Riesgos'!D13</f>
        <v>Sistemas de información susceptibles de manipulación o adulteración</v>
      </c>
      <c r="C15" s="413" t="str">
        <f>'Admón. Riesgos'!O13</f>
        <v>ZONA DE RIESGO EXTREMA</v>
      </c>
      <c r="D15" s="247" t="s">
        <v>69</v>
      </c>
      <c r="E15" s="248" t="s">
        <v>187</v>
      </c>
      <c r="F15" s="249" t="s">
        <v>10</v>
      </c>
      <c r="G15" s="250" t="s">
        <v>69</v>
      </c>
      <c r="H15" s="250" t="s">
        <v>69</v>
      </c>
      <c r="I15" s="250" t="s">
        <v>69</v>
      </c>
      <c r="J15" s="251" t="s">
        <v>73</v>
      </c>
      <c r="K15" s="424">
        <v>4</v>
      </c>
      <c r="L15" s="413" t="str">
        <f>IF(K15=3,"MODERADO",IF(K15=4,"MAYOR",IF(K15=5,"CATASTROFICO","")))</f>
        <v>MAYOR</v>
      </c>
      <c r="M15" s="424">
        <v>3</v>
      </c>
      <c r="N15" s="413" t="str">
        <f>IF(M15=1,"RARA VEZ",IF(M15=2,"IMPROBABLE",IF(M15=3,"POSIBLE",IF(M15=4,"PROBABLE",IF(M15=5,"CASI SEGURO","")))))</f>
        <v>POSIBLE</v>
      </c>
      <c r="O15" s="223">
        <f t="shared" si="0"/>
        <v>12</v>
      </c>
      <c r="P15" s="413" t="s">
        <v>119</v>
      </c>
      <c r="Q15" s="427" t="str">
        <f t="shared" si="1"/>
        <v>Cambia la evaluación antes de controles</v>
      </c>
      <c r="R15" s="419" t="s">
        <v>126</v>
      </c>
    </row>
    <row r="16" spans="1:18" s="10" customFormat="1" ht="30.75" customHeight="1" x14ac:dyDescent="0.2">
      <c r="A16" s="417"/>
      <c r="B16" s="444"/>
      <c r="C16" s="414"/>
      <c r="D16" s="247" t="s">
        <v>69</v>
      </c>
      <c r="E16" s="248" t="s">
        <v>454</v>
      </c>
      <c r="F16" s="249" t="s">
        <v>10</v>
      </c>
      <c r="G16" s="250" t="s">
        <v>69</v>
      </c>
      <c r="H16" s="250" t="s">
        <v>69</v>
      </c>
      <c r="I16" s="250" t="s">
        <v>69</v>
      </c>
      <c r="J16" s="251" t="s">
        <v>113</v>
      </c>
      <c r="K16" s="425"/>
      <c r="L16" s="414"/>
      <c r="M16" s="425"/>
      <c r="N16" s="414"/>
      <c r="O16" s="223"/>
      <c r="P16" s="414"/>
      <c r="Q16" s="428"/>
      <c r="R16" s="420"/>
    </row>
    <row r="17" spans="1:18" s="10" customFormat="1" ht="81.75" customHeight="1" x14ac:dyDescent="0.2">
      <c r="A17" s="195" t="str">
        <f>'Admón. Riesgos'!A14</f>
        <v>GESTIÓN INTEGRAL DE LA OFERTA AMBIENTAL</v>
      </c>
      <c r="B17" s="231" t="str">
        <f>'Admón. Riesgos'!D14</f>
        <v>Prevaricato en la donación de material vegetal</v>
      </c>
      <c r="C17" s="219" t="str">
        <f>'Admón. Riesgos'!O14</f>
        <v>ZONA DE RIESGO EXTREMA</v>
      </c>
      <c r="D17" s="253" t="s">
        <v>69</v>
      </c>
      <c r="E17" s="254" t="s">
        <v>197</v>
      </c>
      <c r="F17" s="255" t="s">
        <v>11</v>
      </c>
      <c r="G17" s="255" t="s">
        <v>69</v>
      </c>
      <c r="H17" s="255" t="s">
        <v>69</v>
      </c>
      <c r="I17" s="255" t="s">
        <v>69</v>
      </c>
      <c r="J17" s="256" t="s">
        <v>113</v>
      </c>
      <c r="K17" s="226">
        <v>3</v>
      </c>
      <c r="L17" s="219" t="str">
        <f>IF(K17=3,"MODERADO",IF(K17=4,"MAYOR",IF(K17=5,"CATASTROFICO","")))</f>
        <v>MODERADO</v>
      </c>
      <c r="M17" s="226">
        <v>3</v>
      </c>
      <c r="N17" s="219" t="str">
        <f>IF(M17=1,"RARA VEZ",IF(M17=2,"IMPROBABLE",IF(M17=3,"POSIBLE",IF(M17=4,"PROBABLE",IF(M17=5,"CASI SEGURO","")))))</f>
        <v>POSIBLE</v>
      </c>
      <c r="O17" s="223">
        <f t="shared" si="0"/>
        <v>9</v>
      </c>
      <c r="P17" s="219" t="s">
        <v>118</v>
      </c>
      <c r="Q17" s="227" t="str">
        <f t="shared" si="1"/>
        <v>Cambia la evaluación antes de controles</v>
      </c>
      <c r="R17" s="235" t="s">
        <v>125</v>
      </c>
    </row>
    <row r="18" spans="1:18" s="10" customFormat="1" ht="37.5" customHeight="1" x14ac:dyDescent="0.2">
      <c r="A18" s="416" t="str">
        <f>'Admón. Riesgos'!A15</f>
        <v>GESTIÓN DEL RIESGO AMBIENTAL TERRITORIAL</v>
      </c>
      <c r="B18" s="412" t="str">
        <f>'Admón. Riesgos'!D15</f>
        <v>Tráfico de influencias al momento de elaboración, programación y ejecución de estudios, diseños y obras y proyectos adelantados por la CDMB</v>
      </c>
      <c r="C18" s="413" t="str">
        <f>'Admón. Riesgos'!O15</f>
        <v>ZONA DE RIESGO EXTREMA</v>
      </c>
      <c r="D18" s="253" t="s">
        <v>69</v>
      </c>
      <c r="E18" s="254" t="s">
        <v>209</v>
      </c>
      <c r="F18" s="255" t="s">
        <v>10</v>
      </c>
      <c r="G18" s="255" t="s">
        <v>70</v>
      </c>
      <c r="H18" s="255" t="s">
        <v>70</v>
      </c>
      <c r="I18" s="255" t="s">
        <v>69</v>
      </c>
      <c r="J18" s="256" t="s">
        <v>113</v>
      </c>
      <c r="K18" s="424">
        <v>4</v>
      </c>
      <c r="L18" s="424" t="str">
        <f>IF(K18=3,"MODERADO",IF(K18=4,"MAYOR",IF(K18=5,"CATASTROFICO","")))</f>
        <v>MAYOR</v>
      </c>
      <c r="M18" s="424">
        <v>3</v>
      </c>
      <c r="N18" s="424" t="str">
        <f>IF(M18=1,"RARA VEZ",IF(M18=2,"IMPROBABLE",IF(M18=3,"POSIBLE",IF(M18=4,"PROBABLE",IF(M18=5,"CASI SEGURO","")))))</f>
        <v>POSIBLE</v>
      </c>
      <c r="O18" s="424">
        <f t="shared" si="0"/>
        <v>12</v>
      </c>
      <c r="P18" s="413" t="s">
        <v>119</v>
      </c>
      <c r="Q18" s="427" t="str">
        <f t="shared" si="1"/>
        <v>Cambia la evaluación antes de controles</v>
      </c>
      <c r="R18" s="419" t="s">
        <v>127</v>
      </c>
    </row>
    <row r="19" spans="1:18" s="10" customFormat="1" ht="28.5" customHeight="1" x14ac:dyDescent="0.2">
      <c r="A19" s="417"/>
      <c r="B19" s="412"/>
      <c r="C19" s="414"/>
      <c r="D19" s="253" t="s">
        <v>69</v>
      </c>
      <c r="E19" s="254" t="s">
        <v>210</v>
      </c>
      <c r="F19" s="255" t="s">
        <v>10</v>
      </c>
      <c r="G19" s="255" t="s">
        <v>69</v>
      </c>
      <c r="H19" s="255" t="s">
        <v>69</v>
      </c>
      <c r="I19" s="255" t="s">
        <v>69</v>
      </c>
      <c r="J19" s="256" t="s">
        <v>113</v>
      </c>
      <c r="K19" s="426"/>
      <c r="L19" s="425"/>
      <c r="M19" s="425"/>
      <c r="N19" s="425"/>
      <c r="O19" s="425"/>
      <c r="P19" s="415"/>
      <c r="Q19" s="428"/>
      <c r="R19" s="420"/>
    </row>
    <row r="20" spans="1:18" s="10" customFormat="1" ht="87" customHeight="1" x14ac:dyDescent="0.2">
      <c r="A20" s="417"/>
      <c r="B20" s="231" t="str">
        <f>'Admón. Riesgos'!D16</f>
        <v>Fuga de información que tengan carácter de reserva (conceptos técnicos de procesos sancionarios al interior de la entidad, diseños que no hayan sido revisados y entregados a satisfacción)</v>
      </c>
      <c r="C20" s="219" t="str">
        <f>'Admón. Riesgos'!O16</f>
        <v>ZONA DE RIESGO EXTREMA</v>
      </c>
      <c r="D20" s="221" t="s">
        <v>70</v>
      </c>
      <c r="E20" s="229" t="s">
        <v>211</v>
      </c>
      <c r="F20" s="223"/>
      <c r="G20" s="223" t="s">
        <v>70</v>
      </c>
      <c r="H20" s="223" t="s">
        <v>70</v>
      </c>
      <c r="I20" s="223" t="s">
        <v>70</v>
      </c>
      <c r="J20" s="220"/>
      <c r="K20" s="226">
        <v>3</v>
      </c>
      <c r="L20" s="226" t="str">
        <f>IF(K20=3,"MODERADO",IF(K20=4,"MAYOR",IF(K20=5,"CATASTROFICO","")))</f>
        <v>MODERADO</v>
      </c>
      <c r="M20" s="226">
        <v>4</v>
      </c>
      <c r="N20" s="226" t="str">
        <f>IF(M20=1,"RARA VEZ",IF(M20=2,"IMPROBABLE",IF(M20=3,"POSIBLE",IF(M20=4,"PROBABLE",IF(M20=5,"CASI SEGURO","")))))</f>
        <v>PROBABLE</v>
      </c>
      <c r="O20" s="226">
        <f t="shared" si="0"/>
        <v>12</v>
      </c>
      <c r="P20" s="219" t="s">
        <v>119</v>
      </c>
      <c r="Q20" s="227" t="str">
        <f t="shared" si="1"/>
        <v>Cambia la evaluación antes de controles</v>
      </c>
      <c r="R20" s="235" t="s">
        <v>127</v>
      </c>
    </row>
    <row r="21" spans="1:18" s="10" customFormat="1" ht="39" customHeight="1" x14ac:dyDescent="0.2">
      <c r="A21" s="416" t="str">
        <f>'Admón. Riesgos'!A17</f>
        <v>ADQUISICIÓN DE BIENES Y SERVICIOS</v>
      </c>
      <c r="B21" s="422" t="str">
        <f>'Admón. Riesgos'!D17</f>
        <v>Intereses indebidos en la celebración de contratos</v>
      </c>
      <c r="C21" s="413" t="str">
        <f>'Admón. Riesgos'!O17</f>
        <v>ZONA DE RIESGO EXTREMA</v>
      </c>
      <c r="D21" s="253" t="s">
        <v>69</v>
      </c>
      <c r="E21" s="260" t="s">
        <v>228</v>
      </c>
      <c r="F21" s="255" t="s">
        <v>10</v>
      </c>
      <c r="G21" s="255" t="s">
        <v>69</v>
      </c>
      <c r="H21" s="255" t="s">
        <v>69</v>
      </c>
      <c r="I21" s="255" t="s">
        <v>69</v>
      </c>
      <c r="J21" s="256" t="s">
        <v>113</v>
      </c>
      <c r="K21" s="424">
        <v>5</v>
      </c>
      <c r="L21" s="413" t="str">
        <f>IF(K21=3,"MODERADO",IF(K21=4,"MAYOR",IF(K21=5,"CATASTROFICO","")))</f>
        <v>CATASTROFICO</v>
      </c>
      <c r="M21" s="413">
        <v>5</v>
      </c>
      <c r="N21" s="413" t="str">
        <f>IF(M21=1,"RARA VEZ",IF(M21=2,"IMPROBABLE",IF(M21=3,"POSIBLE",IF(M21=4,"PROBABLE",IF(M21=5,"CASI SEGURO","")))))</f>
        <v>CASI SEGURO</v>
      </c>
      <c r="O21" s="219">
        <f t="shared" si="0"/>
        <v>25</v>
      </c>
      <c r="P21" s="413" t="s">
        <v>120</v>
      </c>
      <c r="Q21" s="427" t="str">
        <f t="shared" si="1"/>
        <v>Se mantiene en la zona de riesgo</v>
      </c>
      <c r="R21" s="413" t="s">
        <v>127</v>
      </c>
    </row>
    <row r="22" spans="1:18" s="10" customFormat="1" ht="39" customHeight="1" x14ac:dyDescent="0.2">
      <c r="A22" s="417"/>
      <c r="B22" s="433"/>
      <c r="C22" s="414"/>
      <c r="D22" s="253" t="s">
        <v>69</v>
      </c>
      <c r="E22" s="261" t="s">
        <v>229</v>
      </c>
      <c r="F22" s="255" t="s">
        <v>10</v>
      </c>
      <c r="G22" s="255" t="s">
        <v>69</v>
      </c>
      <c r="H22" s="255" t="s">
        <v>69</v>
      </c>
      <c r="I22" s="255" t="s">
        <v>69</v>
      </c>
      <c r="J22" s="256" t="s">
        <v>71</v>
      </c>
      <c r="K22" s="425"/>
      <c r="L22" s="414"/>
      <c r="M22" s="414"/>
      <c r="N22" s="414"/>
      <c r="O22" s="219"/>
      <c r="P22" s="414"/>
      <c r="Q22" s="428"/>
      <c r="R22" s="414"/>
    </row>
    <row r="23" spans="1:18" s="10" customFormat="1" ht="39" customHeight="1" x14ac:dyDescent="0.2">
      <c r="A23" s="417"/>
      <c r="B23" s="423"/>
      <c r="C23" s="415"/>
      <c r="D23" s="253" t="s">
        <v>69</v>
      </c>
      <c r="E23" s="262" t="s">
        <v>230</v>
      </c>
      <c r="F23" s="255" t="s">
        <v>10</v>
      </c>
      <c r="G23" s="255" t="s">
        <v>69</v>
      </c>
      <c r="H23" s="255" t="s">
        <v>69</v>
      </c>
      <c r="I23" s="255" t="s">
        <v>69</v>
      </c>
      <c r="J23" s="256" t="s">
        <v>113</v>
      </c>
      <c r="K23" s="426"/>
      <c r="L23" s="415"/>
      <c r="M23" s="415"/>
      <c r="N23" s="415"/>
      <c r="O23" s="219"/>
      <c r="P23" s="415"/>
      <c r="Q23" s="429"/>
      <c r="R23" s="415"/>
    </row>
    <row r="24" spans="1:18" s="10" customFormat="1" ht="39" customHeight="1" x14ac:dyDescent="0.2">
      <c r="A24" s="417"/>
      <c r="B24" s="231" t="str">
        <f>'Admón. Riesgos'!D18</f>
        <v>Urgencia manifiesta inexistente</v>
      </c>
      <c r="C24" s="218" t="str">
        <f>'Admón. Riesgos'!O18</f>
        <v>ZONA DE RIESGO EXTREMA</v>
      </c>
      <c r="D24" s="253" t="s">
        <v>69</v>
      </c>
      <c r="E24" s="260" t="s">
        <v>231</v>
      </c>
      <c r="F24" s="255" t="s">
        <v>10</v>
      </c>
      <c r="G24" s="255" t="s">
        <v>69</v>
      </c>
      <c r="H24" s="255" t="s">
        <v>69</v>
      </c>
      <c r="I24" s="255" t="s">
        <v>69</v>
      </c>
      <c r="J24" s="256" t="s">
        <v>113</v>
      </c>
      <c r="K24" s="223">
        <v>5</v>
      </c>
      <c r="L24" s="218" t="str">
        <f>IF(K24=3,"MODERADO",IF(K24=4,"MAYOR",IF(K24=5,"CATASTROFICO","")))</f>
        <v>CATASTROFICO</v>
      </c>
      <c r="M24" s="223">
        <v>5</v>
      </c>
      <c r="N24" s="218" t="str">
        <f>IF(M24=1,"RARA VEZ",IF(M24=2,"IMPROBABLE",IF(M24=3,"POSIBLE",IF(M24=4,"PROBABLE",IF(M24=5,"CASI SEGURO","")))))</f>
        <v>CASI SEGURO</v>
      </c>
      <c r="O24" s="223">
        <f t="shared" si="0"/>
        <v>25</v>
      </c>
      <c r="P24" s="219" t="s">
        <v>120</v>
      </c>
      <c r="Q24" s="224" t="str">
        <f t="shared" si="1"/>
        <v>Se mantiene en la zona de riesgo</v>
      </c>
      <c r="R24" s="225" t="s">
        <v>127</v>
      </c>
    </row>
    <row r="25" spans="1:18" s="10" customFormat="1" ht="39" customHeight="1" x14ac:dyDescent="0.2">
      <c r="A25" s="417"/>
      <c r="B25" s="422" t="str">
        <f>'Admón. Riesgos'!D19</f>
        <v>Utilización indebida de
información oficial privilegiada</v>
      </c>
      <c r="C25" s="413" t="str">
        <f>'Admón. Riesgos'!O19</f>
        <v>ZONA DE RIESGO EXTREMA</v>
      </c>
      <c r="D25" s="253" t="s">
        <v>69</v>
      </c>
      <c r="E25" s="262" t="s">
        <v>232</v>
      </c>
      <c r="F25" s="255" t="s">
        <v>10</v>
      </c>
      <c r="G25" s="255" t="s">
        <v>69</v>
      </c>
      <c r="H25" s="255" t="s">
        <v>69</v>
      </c>
      <c r="I25" s="255" t="s">
        <v>69</v>
      </c>
      <c r="J25" s="256" t="s">
        <v>72</v>
      </c>
      <c r="K25" s="424">
        <v>5</v>
      </c>
      <c r="L25" s="413" t="str">
        <f>IF(K25=3,"MODERADO",IF(K25=4,"MAYOR",IF(K25=5,"CATASTROFICO","")))</f>
        <v>CATASTROFICO</v>
      </c>
      <c r="M25" s="424">
        <v>5</v>
      </c>
      <c r="N25" s="413" t="str">
        <f>IF(M25=1,"RARA VEZ",IF(M25=2,"IMPROBABLE",IF(M25=3,"POSIBLE",IF(M25=4,"PROBABLE",IF(M25=5,"CASI SEGURO","")))))</f>
        <v>CASI SEGURO</v>
      </c>
      <c r="O25" s="223">
        <f t="shared" si="0"/>
        <v>25</v>
      </c>
      <c r="P25" s="413" t="s">
        <v>120</v>
      </c>
      <c r="Q25" s="427" t="str">
        <f t="shared" si="1"/>
        <v>Se mantiene en la zona de riesgo</v>
      </c>
      <c r="R25" s="419" t="s">
        <v>127</v>
      </c>
    </row>
    <row r="26" spans="1:18" s="10" customFormat="1" ht="39" customHeight="1" x14ac:dyDescent="0.2">
      <c r="A26" s="418"/>
      <c r="B26" s="423"/>
      <c r="C26" s="415"/>
      <c r="D26" s="253" t="s">
        <v>69</v>
      </c>
      <c r="E26" s="262" t="s">
        <v>230</v>
      </c>
      <c r="F26" s="255" t="s">
        <v>10</v>
      </c>
      <c r="G26" s="255" t="s">
        <v>69</v>
      </c>
      <c r="H26" s="255" t="s">
        <v>69</v>
      </c>
      <c r="I26" s="255" t="s">
        <v>69</v>
      </c>
      <c r="J26" s="256" t="s">
        <v>72</v>
      </c>
      <c r="K26" s="426"/>
      <c r="L26" s="415"/>
      <c r="M26" s="426"/>
      <c r="N26" s="415"/>
      <c r="O26" s="223"/>
      <c r="P26" s="415"/>
      <c r="Q26" s="429"/>
      <c r="R26" s="421"/>
    </row>
    <row r="27" spans="1:18" s="10" customFormat="1" ht="42.75" customHeight="1" x14ac:dyDescent="0.2">
      <c r="A27" s="416" t="str">
        <f>'Admón. Riesgos'!A20</f>
        <v>GESTIÓN DE LOS RECURSOS FISICOS</v>
      </c>
      <c r="B27" s="422" t="str">
        <f>'Admón. Riesgos'!D20</f>
        <v>Uso incorrecto de los bienes de propiedad de la entidad.</v>
      </c>
      <c r="C27" s="413" t="str">
        <f>'Admón. Riesgos'!O20</f>
        <v>ZONA DE RIESGO EXTREMA</v>
      </c>
      <c r="D27" s="253" t="s">
        <v>69</v>
      </c>
      <c r="E27" s="441" t="s">
        <v>473</v>
      </c>
      <c r="F27" s="255" t="s">
        <v>10</v>
      </c>
      <c r="G27" s="255" t="s">
        <v>69</v>
      </c>
      <c r="H27" s="255" t="s">
        <v>69</v>
      </c>
      <c r="I27" s="255" t="s">
        <v>69</v>
      </c>
      <c r="J27" s="256" t="s">
        <v>71</v>
      </c>
      <c r="K27" s="424">
        <v>3</v>
      </c>
      <c r="L27" s="413" t="str">
        <f>IF(K27=3,"MODERADO",IF(K27=4,"MAYOR",IF(K27=5,"CATASTROFICO","")))</f>
        <v>MODERADO</v>
      </c>
      <c r="M27" s="424">
        <v>3</v>
      </c>
      <c r="N27" s="413" t="str">
        <f>IF(M27=1,"RARA VEZ",IF(M27=2,"IMPROBABLE",IF(M27=3,"POSIBLE",IF(M27=4,"PROBABLE",IF(M27=5,"CASI SEGURO","")))))</f>
        <v>POSIBLE</v>
      </c>
      <c r="O27" s="223">
        <f t="shared" si="0"/>
        <v>9</v>
      </c>
      <c r="P27" s="413" t="s">
        <v>118</v>
      </c>
      <c r="Q27" s="427" t="str">
        <f t="shared" si="1"/>
        <v>Cambia la evaluación antes de controles</v>
      </c>
      <c r="R27" s="419" t="s">
        <v>125</v>
      </c>
    </row>
    <row r="28" spans="1:18" s="10" customFormat="1" ht="28.5" x14ac:dyDescent="0.2">
      <c r="A28" s="417"/>
      <c r="B28" s="433"/>
      <c r="C28" s="414"/>
      <c r="D28" s="253" t="s">
        <v>69</v>
      </c>
      <c r="E28" s="442"/>
      <c r="F28" s="255" t="s">
        <v>10</v>
      </c>
      <c r="G28" s="255" t="s">
        <v>69</v>
      </c>
      <c r="H28" s="255" t="s">
        <v>69</v>
      </c>
      <c r="I28" s="255" t="s">
        <v>69</v>
      </c>
      <c r="J28" s="256" t="s">
        <v>113</v>
      </c>
      <c r="K28" s="425"/>
      <c r="L28" s="414"/>
      <c r="M28" s="425"/>
      <c r="N28" s="414"/>
      <c r="O28" s="226"/>
      <c r="P28" s="414"/>
      <c r="Q28" s="428"/>
      <c r="R28" s="420"/>
    </row>
    <row r="29" spans="1:18" s="10" customFormat="1" ht="28.5" x14ac:dyDescent="0.2">
      <c r="A29" s="418"/>
      <c r="B29" s="423"/>
      <c r="C29" s="415"/>
      <c r="D29" s="253" t="s">
        <v>69</v>
      </c>
      <c r="E29" s="443"/>
      <c r="F29" s="255" t="s">
        <v>10</v>
      </c>
      <c r="G29" s="255" t="s">
        <v>69</v>
      </c>
      <c r="H29" s="255" t="s">
        <v>69</v>
      </c>
      <c r="I29" s="255" t="s">
        <v>69</v>
      </c>
      <c r="J29" s="256" t="s">
        <v>112</v>
      </c>
      <c r="K29" s="426"/>
      <c r="L29" s="415"/>
      <c r="M29" s="426"/>
      <c r="N29" s="415"/>
      <c r="O29" s="226"/>
      <c r="P29" s="415"/>
      <c r="Q29" s="429"/>
      <c r="R29" s="421"/>
    </row>
    <row r="30" spans="1:18" s="10" customFormat="1" ht="57" x14ac:dyDescent="0.2">
      <c r="A30" s="416" t="str">
        <f>'Admón. Riesgos'!A21</f>
        <v>GESTIÓN DE LOS RECURSOS FINANCIEROS</v>
      </c>
      <c r="B30" s="230" t="str">
        <f>'Admón. Riesgos'!D21</f>
        <v>Inversiones de dineros en entidades de dudosa solidez financiera, a cambio de beneficios indebidos para servidores públicos</v>
      </c>
      <c r="C30" s="219" t="str">
        <f>'Admón. Riesgos'!O21</f>
        <v>ZONA DE RIESGO EXTREMA</v>
      </c>
      <c r="D30" s="253" t="s">
        <v>69</v>
      </c>
      <c r="E30" s="260" t="s">
        <v>263</v>
      </c>
      <c r="F30" s="255" t="s">
        <v>10</v>
      </c>
      <c r="G30" s="255" t="s">
        <v>69</v>
      </c>
      <c r="H30" s="255" t="s">
        <v>69</v>
      </c>
      <c r="I30" s="255" t="s">
        <v>69</v>
      </c>
      <c r="J30" s="256" t="s">
        <v>113</v>
      </c>
      <c r="K30" s="226">
        <v>4</v>
      </c>
      <c r="L30" s="226" t="str">
        <f>IF(K30=3,"MODERADO",IF(K30=4,"MAYOR",IF(K30=5,"CATASTROFICO","")))</f>
        <v>MAYOR</v>
      </c>
      <c r="M30" s="226">
        <v>3</v>
      </c>
      <c r="N30" s="226" t="str">
        <f>IF(M30=1,"RARA VEZ",IF(M30=2,"IMPROBABLE",IF(M30=3,"POSIBLE",IF(M30=4,"PROBABLE",IF(M30=5,"CASI SEGURO","")))))</f>
        <v>POSIBLE</v>
      </c>
      <c r="O30" s="226">
        <f t="shared" si="0"/>
        <v>12</v>
      </c>
      <c r="P30" s="219" t="s">
        <v>119</v>
      </c>
      <c r="Q30" s="227" t="str">
        <f t="shared" si="1"/>
        <v>Cambia la evaluación antes de controles</v>
      </c>
      <c r="R30" s="235" t="s">
        <v>126</v>
      </c>
    </row>
    <row r="31" spans="1:18" s="10" customFormat="1" ht="42.75" customHeight="1" x14ac:dyDescent="0.2">
      <c r="A31" s="417"/>
      <c r="B31" s="448" t="str">
        <f>'Admón. Riesgos'!D22</f>
        <v>Posible pérdida de dinero en la entidad</v>
      </c>
      <c r="C31" s="413" t="str">
        <f>'Admón. Riesgos'!O22</f>
        <v>ZONA DE RIESGO EXTREMA</v>
      </c>
      <c r="D31" s="253" t="s">
        <v>69</v>
      </c>
      <c r="E31" s="260" t="s">
        <v>264</v>
      </c>
      <c r="F31" s="255" t="s">
        <v>10</v>
      </c>
      <c r="G31" s="255" t="s">
        <v>69</v>
      </c>
      <c r="H31" s="255" t="s">
        <v>69</v>
      </c>
      <c r="I31" s="255" t="s">
        <v>69</v>
      </c>
      <c r="J31" s="256" t="s">
        <v>113</v>
      </c>
      <c r="K31" s="424">
        <v>4</v>
      </c>
      <c r="L31" s="413" t="str">
        <f>IF(K31=3,"MODERADO",IF(K31=4,"MAYOR",IF(K31=5,"CATASTROFICO","")))</f>
        <v>MAYOR</v>
      </c>
      <c r="M31" s="424">
        <v>4</v>
      </c>
      <c r="N31" s="413" t="str">
        <f>IF(M31=1,"RARA VEZ",IF(M31=2,"IMPROBABLE",IF(M31=3,"POSIBLE",IF(M31=4,"PROBABLE",IF(M31=5,"CASI SEGURO","")))))</f>
        <v>PROBABLE</v>
      </c>
      <c r="O31" s="223">
        <f t="shared" si="0"/>
        <v>16</v>
      </c>
      <c r="P31" s="413" t="s">
        <v>119</v>
      </c>
      <c r="Q31" s="427" t="str">
        <f t="shared" si="1"/>
        <v>Cambia la evaluación antes de controles</v>
      </c>
      <c r="R31" s="419" t="s">
        <v>126</v>
      </c>
    </row>
    <row r="32" spans="1:18" s="10" customFormat="1" ht="14.25" x14ac:dyDescent="0.2">
      <c r="A32" s="417"/>
      <c r="B32" s="449"/>
      <c r="C32" s="414"/>
      <c r="D32" s="253" t="s">
        <v>69</v>
      </c>
      <c r="E32" s="260" t="s">
        <v>265</v>
      </c>
      <c r="F32" s="255" t="s">
        <v>11</v>
      </c>
      <c r="G32" s="255" t="s">
        <v>69</v>
      </c>
      <c r="H32" s="255" t="s">
        <v>69</v>
      </c>
      <c r="I32" s="255" t="s">
        <v>69</v>
      </c>
      <c r="J32" s="256" t="s">
        <v>75</v>
      </c>
      <c r="K32" s="425"/>
      <c r="L32" s="414"/>
      <c r="M32" s="425"/>
      <c r="N32" s="414"/>
      <c r="O32" s="223"/>
      <c r="P32" s="414"/>
      <c r="Q32" s="428"/>
      <c r="R32" s="420"/>
    </row>
    <row r="33" spans="1:18" s="10" customFormat="1" ht="28.5" x14ac:dyDescent="0.2">
      <c r="A33" s="417"/>
      <c r="B33" s="449"/>
      <c r="C33" s="414"/>
      <c r="D33" s="253" t="s">
        <v>69</v>
      </c>
      <c r="E33" s="260" t="s">
        <v>266</v>
      </c>
      <c r="F33" s="255" t="s">
        <v>11</v>
      </c>
      <c r="G33" s="255" t="s">
        <v>69</v>
      </c>
      <c r="H33" s="255" t="s">
        <v>69</v>
      </c>
      <c r="I33" s="255" t="s">
        <v>69</v>
      </c>
      <c r="J33" s="256" t="s">
        <v>75</v>
      </c>
      <c r="K33" s="425"/>
      <c r="L33" s="414"/>
      <c r="M33" s="425"/>
      <c r="N33" s="414"/>
      <c r="O33" s="223"/>
      <c r="P33" s="414"/>
      <c r="Q33" s="428"/>
      <c r="R33" s="420"/>
    </row>
    <row r="34" spans="1:18" s="10" customFormat="1" ht="28.5" x14ac:dyDescent="0.2">
      <c r="A34" s="417"/>
      <c r="B34" s="450"/>
      <c r="C34" s="415"/>
      <c r="D34" s="253" t="s">
        <v>69</v>
      </c>
      <c r="E34" s="260" t="s">
        <v>267</v>
      </c>
      <c r="F34" s="255" t="s">
        <v>11</v>
      </c>
      <c r="G34" s="255" t="s">
        <v>69</v>
      </c>
      <c r="H34" s="255" t="s">
        <v>69</v>
      </c>
      <c r="I34" s="255" t="s">
        <v>69</v>
      </c>
      <c r="J34" s="256" t="s">
        <v>75</v>
      </c>
      <c r="K34" s="426"/>
      <c r="L34" s="415"/>
      <c r="M34" s="426"/>
      <c r="N34" s="415"/>
      <c r="O34" s="223"/>
      <c r="P34" s="415"/>
      <c r="Q34" s="429"/>
      <c r="R34" s="421"/>
    </row>
    <row r="35" spans="1:18" s="10" customFormat="1" ht="42.75" x14ac:dyDescent="0.2">
      <c r="A35" s="417"/>
      <c r="B35" s="231" t="str">
        <f>'Admón. Riesgos'!D23</f>
        <v>Cobro por eliminar cuentas por cobrar de cartera persuasiva (concusión)</v>
      </c>
      <c r="C35" s="219" t="str">
        <f>'Admón. Riesgos'!O23</f>
        <v>ZONA DE RIESGO EXTREMA</v>
      </c>
      <c r="D35" s="253" t="s">
        <v>69</v>
      </c>
      <c r="E35" s="256" t="s">
        <v>268</v>
      </c>
      <c r="F35" s="255" t="s">
        <v>11</v>
      </c>
      <c r="G35" s="255" t="s">
        <v>69</v>
      </c>
      <c r="H35" s="255" t="s">
        <v>69</v>
      </c>
      <c r="I35" s="255" t="s">
        <v>69</v>
      </c>
      <c r="J35" s="255" t="s">
        <v>75</v>
      </c>
      <c r="K35" s="226">
        <v>4</v>
      </c>
      <c r="L35" s="226" t="str">
        <f>IF(K35=3,"MODERADO",IF(K35=4,"MAYOR",IF(K35=5,"CATASTROFICO","")))</f>
        <v>MAYOR</v>
      </c>
      <c r="M35" s="226">
        <v>5</v>
      </c>
      <c r="N35" s="226" t="str">
        <f>IF(M35=1,"RARA VEZ",IF(M35=2,"IMPROBABLE",IF(M35=3,"POSIBLE",IF(M35=4,"PROBABLE",IF(M35=5,"CASI SEGURO","")))))</f>
        <v>CASI SEGURO</v>
      </c>
      <c r="O35" s="223">
        <f t="shared" si="0"/>
        <v>20</v>
      </c>
      <c r="P35" s="219" t="s">
        <v>119</v>
      </c>
      <c r="Q35" s="227" t="str">
        <f t="shared" si="1"/>
        <v>Cambia la evaluación antes de controles</v>
      </c>
      <c r="R35" s="235" t="s">
        <v>126</v>
      </c>
    </row>
    <row r="36" spans="1:18" s="10" customFormat="1" ht="28.5" x14ac:dyDescent="0.2">
      <c r="A36" s="416" t="str">
        <f>'Admón. Riesgos'!A24</f>
        <v>EVALUACIÓN Y SEGUIMIENTO DEL SIGC</v>
      </c>
      <c r="B36" s="412" t="str">
        <f>'Admón. Riesgos'!D24</f>
        <v>Decisiones ajustadas a intereses particulares</v>
      </c>
      <c r="C36" s="413" t="str">
        <f>'Admón. Riesgos'!O24</f>
        <v>ZONA DE RIESGO EXTREMA</v>
      </c>
      <c r="D36" s="253" t="s">
        <v>69</v>
      </c>
      <c r="E36" s="260" t="s">
        <v>283</v>
      </c>
      <c r="F36" s="255" t="s">
        <v>10</v>
      </c>
      <c r="G36" s="255" t="s">
        <v>69</v>
      </c>
      <c r="H36" s="255" t="s">
        <v>69</v>
      </c>
      <c r="I36" s="255" t="s">
        <v>69</v>
      </c>
      <c r="J36" s="256" t="s">
        <v>112</v>
      </c>
      <c r="K36" s="424">
        <v>4</v>
      </c>
      <c r="L36" s="413" t="str">
        <f>IF(K36=3,"MODERADO",IF(K36=4,"MAYOR",IF(K36=5,"CATASTROFICO","")))</f>
        <v>MAYOR</v>
      </c>
      <c r="M36" s="424">
        <v>2</v>
      </c>
      <c r="N36" s="413" t="str">
        <f>IF(M36=1,"RARA VEZ",IF(M36=2,"IMPROBABLE",IF(M36=3,"POSIBLE",IF(M36=4,"PROBABLE",IF(M36=5,"CASI SEGURO","")))))</f>
        <v>IMPROBABLE</v>
      </c>
      <c r="O36" s="223">
        <f t="shared" si="0"/>
        <v>8</v>
      </c>
      <c r="P36" s="413" t="s">
        <v>118</v>
      </c>
      <c r="Q36" s="427" t="str">
        <f t="shared" si="1"/>
        <v>Cambia la evaluación antes de controles</v>
      </c>
      <c r="R36" s="419" t="s">
        <v>125</v>
      </c>
    </row>
    <row r="37" spans="1:18" s="10" customFormat="1" ht="21" customHeight="1" x14ac:dyDescent="0.2">
      <c r="A37" s="417"/>
      <c r="B37" s="412"/>
      <c r="C37" s="414"/>
      <c r="D37" s="253" t="s">
        <v>69</v>
      </c>
      <c r="E37" s="260" t="s">
        <v>284</v>
      </c>
      <c r="F37" s="255" t="s">
        <v>10</v>
      </c>
      <c r="G37" s="255" t="s">
        <v>69</v>
      </c>
      <c r="H37" s="255" t="s">
        <v>69</v>
      </c>
      <c r="I37" s="255" t="s">
        <v>69</v>
      </c>
      <c r="J37" s="256" t="s">
        <v>113</v>
      </c>
      <c r="K37" s="425"/>
      <c r="L37" s="414"/>
      <c r="M37" s="425"/>
      <c r="N37" s="414"/>
      <c r="O37" s="223"/>
      <c r="P37" s="414"/>
      <c r="Q37" s="428"/>
      <c r="R37" s="420"/>
    </row>
    <row r="38" spans="1:18" s="10" customFormat="1" ht="42.75" customHeight="1" x14ac:dyDescent="0.2">
      <c r="A38" s="416" t="str">
        <f>'Admón. Riesgos'!A25</f>
        <v>GESTIÓN ESTRATEGICA</v>
      </c>
      <c r="B38" s="422" t="str">
        <f>'Admón. Riesgos'!D25</f>
        <v>Extralimitación de Funciones</v>
      </c>
      <c r="C38" s="413" t="str">
        <f>'Admón. Riesgos'!O25</f>
        <v>ZONA DE RIESGO EXTREMA</v>
      </c>
      <c r="D38" s="253" t="s">
        <v>69</v>
      </c>
      <c r="E38" s="273" t="s">
        <v>303</v>
      </c>
      <c r="F38" s="253" t="s">
        <v>10</v>
      </c>
      <c r="G38" s="274" t="s">
        <v>69</v>
      </c>
      <c r="H38" s="274" t="s">
        <v>69</v>
      </c>
      <c r="I38" s="274" t="s">
        <v>69</v>
      </c>
      <c r="J38" s="253" t="s">
        <v>112</v>
      </c>
      <c r="K38" s="424">
        <v>4</v>
      </c>
      <c r="L38" s="413" t="str">
        <f>IF(K38=3,"MODERADO",IF(K38=4,"MAYOR",IF(K38=5,"CATASTROFICO","")))</f>
        <v>MAYOR</v>
      </c>
      <c r="M38" s="424">
        <v>3</v>
      </c>
      <c r="N38" s="413" t="str">
        <f>IF(M38=1,"RARA VEZ",IF(M38=2,"IMPROBABLE",IF(M38=3,"POSIBLE",IF(M38=4,"PROBABLE",IF(M38=5,"CASI SEGURO","")))))</f>
        <v>POSIBLE</v>
      </c>
      <c r="O38" s="223">
        <f t="shared" si="0"/>
        <v>12</v>
      </c>
      <c r="P38" s="413" t="s">
        <v>119</v>
      </c>
      <c r="Q38" s="427" t="str">
        <f t="shared" si="1"/>
        <v>Cambia la evaluación antes de controles</v>
      </c>
      <c r="R38" s="419" t="s">
        <v>126</v>
      </c>
    </row>
    <row r="39" spans="1:18" s="10" customFormat="1" ht="28.5" x14ac:dyDescent="0.2">
      <c r="A39" s="417"/>
      <c r="B39" s="433"/>
      <c r="C39" s="414"/>
      <c r="D39" s="253" t="s">
        <v>69</v>
      </c>
      <c r="E39" s="273" t="s">
        <v>304</v>
      </c>
      <c r="F39" s="253" t="s">
        <v>10</v>
      </c>
      <c r="G39" s="274" t="s">
        <v>69</v>
      </c>
      <c r="H39" s="274" t="s">
        <v>69</v>
      </c>
      <c r="I39" s="274" t="s">
        <v>69</v>
      </c>
      <c r="J39" s="253" t="s">
        <v>112</v>
      </c>
      <c r="K39" s="425"/>
      <c r="L39" s="414"/>
      <c r="M39" s="425"/>
      <c r="N39" s="414"/>
      <c r="O39" s="223"/>
      <c r="P39" s="414"/>
      <c r="Q39" s="428"/>
      <c r="R39" s="420"/>
    </row>
    <row r="40" spans="1:18" s="10" customFormat="1" ht="28.5" x14ac:dyDescent="0.2">
      <c r="A40" s="418"/>
      <c r="B40" s="423"/>
      <c r="C40" s="415"/>
      <c r="D40" s="253" t="s">
        <v>69</v>
      </c>
      <c r="E40" s="273" t="s">
        <v>305</v>
      </c>
      <c r="F40" s="253" t="s">
        <v>10</v>
      </c>
      <c r="G40" s="274" t="s">
        <v>69</v>
      </c>
      <c r="H40" s="274" t="s">
        <v>69</v>
      </c>
      <c r="I40" s="274" t="s">
        <v>69</v>
      </c>
      <c r="J40" s="253" t="s">
        <v>113</v>
      </c>
      <c r="K40" s="426"/>
      <c r="L40" s="415"/>
      <c r="M40" s="426"/>
      <c r="N40" s="415"/>
      <c r="O40" s="223"/>
      <c r="P40" s="415"/>
      <c r="Q40" s="429"/>
      <c r="R40" s="421"/>
    </row>
    <row r="41" spans="1:18" s="10" customFormat="1" ht="42.75" x14ac:dyDescent="0.2">
      <c r="A41" s="416" t="str">
        <f>'Admón. Riesgos'!A26</f>
        <v>GESTIÓN DE TECNOLOGIAS DE LA INFORMACIÓN</v>
      </c>
      <c r="B41" s="412" t="str">
        <f>'Admón. Riesgos'!D26</f>
        <v>Modificación de datos del Sistema de Información Corporativo sin las autorizaciones correspondientes (Riesgo de Corrupción</v>
      </c>
      <c r="C41" s="413" t="str">
        <f>'Admón. Riesgos'!O26</f>
        <v>ZONA DE RIESGO EXTREMA</v>
      </c>
      <c r="D41" s="253" t="s">
        <v>69</v>
      </c>
      <c r="E41" s="256" t="s">
        <v>316</v>
      </c>
      <c r="F41" s="255" t="s">
        <v>10</v>
      </c>
      <c r="G41" s="255" t="s">
        <v>69</v>
      </c>
      <c r="H41" s="255" t="s">
        <v>69</v>
      </c>
      <c r="I41" s="255" t="s">
        <v>69</v>
      </c>
      <c r="J41" s="256" t="s">
        <v>112</v>
      </c>
      <c r="K41" s="424">
        <v>4</v>
      </c>
      <c r="L41" s="413" t="str">
        <f>IF(K41=3,"MODERADO",IF(K41=4,"MAYOR",IF(K41=5,"CATASTROFICO","")))</f>
        <v>MAYOR</v>
      </c>
      <c r="M41" s="424">
        <v>5</v>
      </c>
      <c r="N41" s="413" t="str">
        <f>IF(M41=1,"RARA VEZ",IF(M41=2,"IMPROBABLE",IF(M41=3,"POSIBLE",IF(M41=4,"PROBABLE",IF(M41=5,"CASI SEGURO","")))))</f>
        <v>CASI SEGURO</v>
      </c>
      <c r="O41" s="223">
        <f t="shared" si="0"/>
        <v>20</v>
      </c>
      <c r="P41" s="413" t="s">
        <v>119</v>
      </c>
      <c r="Q41" s="427" t="str">
        <f t="shared" si="1"/>
        <v>Cambia la evaluación antes de controles</v>
      </c>
      <c r="R41" s="419" t="s">
        <v>126</v>
      </c>
    </row>
    <row r="42" spans="1:18" s="10" customFormat="1" ht="42.75" x14ac:dyDescent="0.2">
      <c r="A42" s="417"/>
      <c r="B42" s="412"/>
      <c r="C42" s="414"/>
      <c r="D42" s="253" t="s">
        <v>69</v>
      </c>
      <c r="E42" s="256" t="s">
        <v>317</v>
      </c>
      <c r="F42" s="255" t="s">
        <v>11</v>
      </c>
      <c r="G42" s="255" t="s">
        <v>69</v>
      </c>
      <c r="H42" s="255" t="s">
        <v>69</v>
      </c>
      <c r="I42" s="255" t="s">
        <v>69</v>
      </c>
      <c r="J42" s="256" t="s">
        <v>112</v>
      </c>
      <c r="K42" s="425"/>
      <c r="L42" s="414"/>
      <c r="M42" s="425"/>
      <c r="N42" s="414"/>
      <c r="O42" s="223"/>
      <c r="P42" s="414"/>
      <c r="Q42" s="428"/>
      <c r="R42" s="420"/>
    </row>
    <row r="43" spans="1:18" s="10" customFormat="1" ht="42.75" x14ac:dyDescent="0.2">
      <c r="A43" s="417"/>
      <c r="B43" s="412"/>
      <c r="C43" s="414"/>
      <c r="D43" s="253" t="s">
        <v>69</v>
      </c>
      <c r="E43" s="256" t="s">
        <v>318</v>
      </c>
      <c r="F43" s="255" t="s">
        <v>11</v>
      </c>
      <c r="G43" s="255" t="s">
        <v>69</v>
      </c>
      <c r="H43" s="255" t="s">
        <v>69</v>
      </c>
      <c r="I43" s="255" t="s">
        <v>69</v>
      </c>
      <c r="J43" s="256" t="s">
        <v>112</v>
      </c>
      <c r="K43" s="425"/>
      <c r="L43" s="414"/>
      <c r="M43" s="425"/>
      <c r="N43" s="414"/>
      <c r="O43" s="223"/>
      <c r="P43" s="414"/>
      <c r="Q43" s="428"/>
      <c r="R43" s="420"/>
    </row>
    <row r="44" spans="1:18" s="10" customFormat="1" ht="28.5" x14ac:dyDescent="0.2">
      <c r="A44" s="416" t="str">
        <f>'Admón. Riesgos'!A27</f>
        <v>EVALUACION Y CONTROL A LA DEMANDA AMBIENTAL</v>
      </c>
      <c r="B44" s="412" t="str">
        <f>'Admón. Riesgos'!D27</f>
        <v>Concusión: Solicitar beneficios económicos por la realización de algún trámite.</v>
      </c>
      <c r="C44" s="413" t="str">
        <f>'Admón. Riesgos'!O27</f>
        <v>ZONA DE RIESGO EXTREMA</v>
      </c>
      <c r="D44" s="253" t="s">
        <v>69</v>
      </c>
      <c r="E44" s="253" t="s">
        <v>332</v>
      </c>
      <c r="F44" s="274" t="s">
        <v>10</v>
      </c>
      <c r="G44" s="274" t="s">
        <v>69</v>
      </c>
      <c r="H44" s="274" t="s">
        <v>69</v>
      </c>
      <c r="I44" s="274" t="s">
        <v>69</v>
      </c>
      <c r="J44" s="256" t="s">
        <v>113</v>
      </c>
      <c r="K44" s="424">
        <v>4</v>
      </c>
      <c r="L44" s="413" t="str">
        <f>IF(K44=3,"MODERADO",IF(K44=4,"MAYOR",IF(K44=5,"CATASTROFICO","")))</f>
        <v>MAYOR</v>
      </c>
      <c r="M44" s="424">
        <v>4</v>
      </c>
      <c r="N44" s="413" t="str">
        <f>IF(M44=1,"RARA VEZ",IF(M44=2,"IMPROBABLE",IF(M44=3,"POSIBLE",IF(M44=4,"PROBABLE",IF(M44=5,"CASI SEGURO","")))))</f>
        <v>PROBABLE</v>
      </c>
      <c r="O44" s="223">
        <f t="shared" si="0"/>
        <v>16</v>
      </c>
      <c r="P44" s="413" t="s">
        <v>119</v>
      </c>
      <c r="Q44" s="427" t="str">
        <f t="shared" si="1"/>
        <v>Cambia la evaluación antes de controles</v>
      </c>
      <c r="R44" s="419" t="s">
        <v>126</v>
      </c>
    </row>
    <row r="45" spans="1:18" s="10" customFormat="1" ht="14.25" x14ac:dyDescent="0.2">
      <c r="A45" s="417"/>
      <c r="B45" s="412"/>
      <c r="C45" s="414"/>
      <c r="D45" s="253" t="s">
        <v>69</v>
      </c>
      <c r="E45" s="253" t="s">
        <v>333</v>
      </c>
      <c r="F45" s="274" t="s">
        <v>10</v>
      </c>
      <c r="G45" s="274" t="s">
        <v>69</v>
      </c>
      <c r="H45" s="274" t="s">
        <v>69</v>
      </c>
      <c r="I45" s="274" t="s">
        <v>69</v>
      </c>
      <c r="J45" s="256" t="s">
        <v>72</v>
      </c>
      <c r="K45" s="425"/>
      <c r="L45" s="414"/>
      <c r="M45" s="425"/>
      <c r="N45" s="414"/>
      <c r="O45" s="223"/>
      <c r="P45" s="414"/>
      <c r="Q45" s="428"/>
      <c r="R45" s="420"/>
    </row>
    <row r="46" spans="1:18" s="10" customFormat="1" ht="28.5" x14ac:dyDescent="0.2">
      <c r="A46" s="417"/>
      <c r="B46" s="412" t="str">
        <f>'Admón. Riesgos'!D28</f>
        <v>Tráfico de influencias.</v>
      </c>
      <c r="C46" s="413" t="str">
        <f>'Admón. Riesgos'!O28</f>
        <v>ZONA DE RIESGO EXTREMA</v>
      </c>
      <c r="D46" s="253" t="s">
        <v>69</v>
      </c>
      <c r="E46" s="253" t="s">
        <v>332</v>
      </c>
      <c r="F46" s="274" t="s">
        <v>10</v>
      </c>
      <c r="G46" s="274" t="s">
        <v>69</v>
      </c>
      <c r="H46" s="274" t="s">
        <v>69</v>
      </c>
      <c r="I46" s="274" t="s">
        <v>69</v>
      </c>
      <c r="J46" s="253" t="s">
        <v>113</v>
      </c>
      <c r="K46" s="424">
        <v>4</v>
      </c>
      <c r="L46" s="413" t="str">
        <f>IF(K46=3,"MODERADO",IF(K46=4,"MAYOR",IF(K46=5,"CATASTROFICO","")))</f>
        <v>MAYOR</v>
      </c>
      <c r="M46" s="424">
        <v>4</v>
      </c>
      <c r="N46" s="413" t="str">
        <f>IF(M46=1,"RARA VEZ",IF(M46=2,"IMPROBABLE",IF(M46=3,"POSIBLE",IF(M46=4,"PROBABLE",IF(M46=5,"CASI SEGURO","")))))</f>
        <v>PROBABLE</v>
      </c>
      <c r="O46" s="223">
        <f t="shared" si="0"/>
        <v>16</v>
      </c>
      <c r="P46" s="413" t="s">
        <v>119</v>
      </c>
      <c r="Q46" s="427" t="str">
        <f t="shared" si="1"/>
        <v>Cambia la evaluación antes de controles</v>
      </c>
      <c r="R46" s="419" t="s">
        <v>126</v>
      </c>
    </row>
    <row r="47" spans="1:18" s="10" customFormat="1" ht="14.25" x14ac:dyDescent="0.2">
      <c r="A47" s="417"/>
      <c r="B47" s="412"/>
      <c r="C47" s="414"/>
      <c r="D47" s="253" t="s">
        <v>69</v>
      </c>
      <c r="E47" s="253" t="s">
        <v>334</v>
      </c>
      <c r="F47" s="274" t="s">
        <v>10</v>
      </c>
      <c r="G47" s="274" t="s">
        <v>69</v>
      </c>
      <c r="H47" s="274" t="s">
        <v>69</v>
      </c>
      <c r="I47" s="274" t="s">
        <v>69</v>
      </c>
      <c r="J47" s="253" t="s">
        <v>72</v>
      </c>
      <c r="K47" s="425"/>
      <c r="L47" s="414"/>
      <c r="M47" s="425"/>
      <c r="N47" s="414"/>
      <c r="O47" s="223"/>
      <c r="P47" s="414"/>
      <c r="Q47" s="428"/>
      <c r="R47" s="420"/>
    </row>
    <row r="48" spans="1:18" s="10" customFormat="1" ht="96" customHeight="1" x14ac:dyDescent="0.2">
      <c r="A48" s="417"/>
      <c r="B48" s="231" t="str">
        <f>'Admón. Riesgos'!D29</f>
        <v>utilización indebida de información oficial privilegiada</v>
      </c>
      <c r="C48" s="219" t="str">
        <f>'Admón. Riesgos'!O29</f>
        <v>ZONA DE RIESGO EXTREMA</v>
      </c>
      <c r="D48" s="253" t="s">
        <v>69</v>
      </c>
      <c r="E48" s="253" t="s">
        <v>432</v>
      </c>
      <c r="F48" s="274" t="s">
        <v>10</v>
      </c>
      <c r="G48" s="274" t="s">
        <v>69</v>
      </c>
      <c r="H48" s="274" t="s">
        <v>69</v>
      </c>
      <c r="I48" s="274" t="s">
        <v>69</v>
      </c>
      <c r="J48" s="253" t="s">
        <v>113</v>
      </c>
      <c r="K48" s="226">
        <v>3</v>
      </c>
      <c r="L48" s="219" t="str">
        <f>IF(K48=3,"MODERADO",IF(K48=4,"MAYOR",IF(K48=5,"CATASTROFICO","")))</f>
        <v>MODERADO</v>
      </c>
      <c r="M48" s="226">
        <v>3</v>
      </c>
      <c r="N48" s="219" t="str">
        <f>IF(M48=1,"RARA VEZ",IF(M48=2,"IMPROBABLE",IF(M48=3,"POSIBLE",IF(M48=4,"PROBABLE",IF(M48=5,"CASI SEGURO","")))))</f>
        <v>POSIBLE</v>
      </c>
      <c r="O48" s="223">
        <f t="shared" si="0"/>
        <v>9</v>
      </c>
      <c r="P48" s="219" t="s">
        <v>119</v>
      </c>
      <c r="Q48" s="227" t="str">
        <f t="shared" si="1"/>
        <v>Cambia la evaluación antes de controles</v>
      </c>
      <c r="R48" s="235" t="s">
        <v>126</v>
      </c>
    </row>
    <row r="49" spans="1:18" s="10" customFormat="1" ht="89.25" customHeight="1" x14ac:dyDescent="0.2">
      <c r="A49" s="416" t="str">
        <f>'Admón. Riesgos'!A30</f>
        <v>GESTIÓN DOCUMENTAL</v>
      </c>
      <c r="B49" s="422" t="str">
        <f>'Admón. Riesgos'!D30</f>
        <v>Pérdida de información en los archivos de gestión existentes en la Entidad</v>
      </c>
      <c r="C49" s="413" t="str">
        <f>'Admón. Riesgos'!O30</f>
        <v>ZONA DE RIESGO EXTREMA</v>
      </c>
      <c r="D49" s="253" t="s">
        <v>69</v>
      </c>
      <c r="E49" s="260" t="s">
        <v>437</v>
      </c>
      <c r="F49" s="255" t="s">
        <v>10</v>
      </c>
      <c r="G49" s="255" t="s">
        <v>69</v>
      </c>
      <c r="H49" s="255" t="s">
        <v>69</v>
      </c>
      <c r="I49" s="255" t="s">
        <v>69</v>
      </c>
      <c r="J49" s="256" t="s">
        <v>113</v>
      </c>
      <c r="K49" s="424">
        <v>4</v>
      </c>
      <c r="L49" s="413" t="str">
        <f>IF(K49=3,"MODERADO",IF(K49=4,"MAYOR",IF(K49=5,"CATASTROFICO","")))</f>
        <v>MAYOR</v>
      </c>
      <c r="M49" s="424">
        <v>3</v>
      </c>
      <c r="N49" s="413" t="str">
        <f>IF(M49=1,"RARA VEZ",IF(M49=2,"IMPROBABLE",IF(M49=3,"POSIBLE",IF(M49=4,"PROBABLE",IF(M49=5,"CASI SEGURO","")))))</f>
        <v>POSIBLE</v>
      </c>
      <c r="O49" s="223">
        <f t="shared" si="0"/>
        <v>12</v>
      </c>
      <c r="P49" s="413" t="s">
        <v>119</v>
      </c>
      <c r="Q49" s="427" t="str">
        <f t="shared" si="1"/>
        <v>Cambia la evaluación antes de controles</v>
      </c>
      <c r="R49" s="419" t="s">
        <v>126</v>
      </c>
    </row>
    <row r="50" spans="1:18" s="10" customFormat="1" ht="39" customHeight="1" x14ac:dyDescent="0.2">
      <c r="A50" s="418"/>
      <c r="B50" s="423"/>
      <c r="C50" s="415"/>
      <c r="D50" s="253" t="s">
        <v>69</v>
      </c>
      <c r="E50" s="260" t="s">
        <v>345</v>
      </c>
      <c r="F50" s="255" t="s">
        <v>11</v>
      </c>
      <c r="G50" s="255" t="s">
        <v>69</v>
      </c>
      <c r="H50" s="255" t="s">
        <v>69</v>
      </c>
      <c r="I50" s="255" t="s">
        <v>69</v>
      </c>
      <c r="J50" s="256" t="s">
        <v>112</v>
      </c>
      <c r="K50" s="426"/>
      <c r="L50" s="415"/>
      <c r="M50" s="426"/>
      <c r="N50" s="415"/>
      <c r="O50" s="223"/>
      <c r="P50" s="415"/>
      <c r="Q50" s="429"/>
      <c r="R50" s="421"/>
    </row>
    <row r="51" spans="1:18" s="10" customFormat="1" ht="21" customHeight="1" x14ac:dyDescent="0.2">
      <c r="A51" s="416" t="str">
        <f>'Admón. Riesgos'!A31</f>
        <v>GESTION JURIDICA</v>
      </c>
      <c r="B51" s="422" t="str">
        <f>'Admón. Riesgos'!D31</f>
        <v xml:space="preserve">Prevaricato </v>
      </c>
      <c r="C51" s="413" t="str">
        <f>'Admón. Riesgos'!O31</f>
        <v>ZONA DE RIESGO EXTREMA</v>
      </c>
      <c r="D51" s="283" t="s">
        <v>69</v>
      </c>
      <c r="E51" s="284" t="s">
        <v>357</v>
      </c>
      <c r="F51" s="285" t="s">
        <v>10</v>
      </c>
      <c r="G51" s="285" t="s">
        <v>69</v>
      </c>
      <c r="H51" s="285" t="s">
        <v>69</v>
      </c>
      <c r="I51" s="285" t="s">
        <v>69</v>
      </c>
      <c r="J51" s="283" t="s">
        <v>113</v>
      </c>
      <c r="K51" s="424">
        <v>4</v>
      </c>
      <c r="L51" s="413" t="str">
        <f>IF(K51=3,"MODERADO",IF(K51=4,"MAYOR",IF(K51=5,"CATASTROFICO","")))</f>
        <v>MAYOR</v>
      </c>
      <c r="M51" s="424">
        <v>3</v>
      </c>
      <c r="N51" s="431" t="str">
        <f>IF(M51=1,"RARA VEZ",IF(M51=2,"IMPROBABLE",IF(M51=3,"POSIBLE",IF(M51=4,"PROBABLE",IF(M51=5,"CASI SEGURO","")))))</f>
        <v>POSIBLE</v>
      </c>
      <c r="O51" s="223">
        <f t="shared" si="0"/>
        <v>12</v>
      </c>
      <c r="P51" s="431" t="s">
        <v>119</v>
      </c>
      <c r="Q51" s="432" t="str">
        <f t="shared" si="1"/>
        <v>Cambia la evaluación antes de controles</v>
      </c>
      <c r="R51" s="430" t="s">
        <v>126</v>
      </c>
    </row>
    <row r="52" spans="1:18" s="10" customFormat="1" ht="21" customHeight="1" x14ac:dyDescent="0.2">
      <c r="A52" s="417"/>
      <c r="B52" s="433"/>
      <c r="C52" s="414"/>
      <c r="D52" s="283" t="s">
        <v>69</v>
      </c>
      <c r="E52" s="284" t="s">
        <v>358</v>
      </c>
      <c r="F52" s="285" t="s">
        <v>10</v>
      </c>
      <c r="G52" s="285" t="s">
        <v>69</v>
      </c>
      <c r="H52" s="285" t="s">
        <v>69</v>
      </c>
      <c r="I52" s="285" t="s">
        <v>69</v>
      </c>
      <c r="J52" s="283" t="s">
        <v>113</v>
      </c>
      <c r="K52" s="425"/>
      <c r="L52" s="414"/>
      <c r="M52" s="425"/>
      <c r="N52" s="431"/>
      <c r="O52" s="223"/>
      <c r="P52" s="431"/>
      <c r="Q52" s="432"/>
      <c r="R52" s="430"/>
    </row>
    <row r="53" spans="1:18" s="10" customFormat="1" ht="28.5" x14ac:dyDescent="0.2">
      <c r="A53" s="417"/>
      <c r="B53" s="433"/>
      <c r="C53" s="414"/>
      <c r="D53" s="283" t="s">
        <v>69</v>
      </c>
      <c r="E53" s="284" t="s">
        <v>359</v>
      </c>
      <c r="F53" s="285" t="s">
        <v>10</v>
      </c>
      <c r="G53" s="285" t="s">
        <v>69</v>
      </c>
      <c r="H53" s="285" t="s">
        <v>69</v>
      </c>
      <c r="I53" s="285" t="s">
        <v>69</v>
      </c>
      <c r="J53" s="283" t="s">
        <v>113</v>
      </c>
      <c r="K53" s="425"/>
      <c r="L53" s="414"/>
      <c r="M53" s="425"/>
      <c r="N53" s="431"/>
      <c r="O53" s="223"/>
      <c r="P53" s="431"/>
      <c r="Q53" s="432"/>
      <c r="R53" s="430"/>
    </row>
    <row r="54" spans="1:18" s="10" customFormat="1" ht="21" customHeight="1" x14ac:dyDescent="0.2">
      <c r="A54" s="417"/>
      <c r="B54" s="423"/>
      <c r="C54" s="415"/>
      <c r="D54" s="283" t="s">
        <v>69</v>
      </c>
      <c r="E54" s="284" t="s">
        <v>360</v>
      </c>
      <c r="F54" s="285" t="s">
        <v>10</v>
      </c>
      <c r="G54" s="285" t="s">
        <v>69</v>
      </c>
      <c r="H54" s="285" t="s">
        <v>69</v>
      </c>
      <c r="I54" s="285" t="s">
        <v>69</v>
      </c>
      <c r="J54" s="283" t="s">
        <v>72</v>
      </c>
      <c r="K54" s="426"/>
      <c r="L54" s="415"/>
      <c r="M54" s="426"/>
      <c r="N54" s="431"/>
      <c r="O54" s="223"/>
      <c r="P54" s="431"/>
      <c r="Q54" s="432"/>
      <c r="R54" s="430"/>
    </row>
    <row r="55" spans="1:18" s="10" customFormat="1" ht="28.5" x14ac:dyDescent="0.2">
      <c r="A55" s="417"/>
      <c r="B55" s="422" t="str">
        <f>'Admón. Riesgos'!D32</f>
        <v>Tráfico de Influencias.</v>
      </c>
      <c r="C55" s="413" t="str">
        <f>'Admón. Riesgos'!O32</f>
        <v>ZONA DE RIESGO EXTREMA</v>
      </c>
      <c r="D55" s="283" t="s">
        <v>69</v>
      </c>
      <c r="E55" s="284" t="s">
        <v>357</v>
      </c>
      <c r="F55" s="285" t="s">
        <v>10</v>
      </c>
      <c r="G55" s="285" t="s">
        <v>69</v>
      </c>
      <c r="H55" s="285" t="s">
        <v>69</v>
      </c>
      <c r="I55" s="285" t="s">
        <v>69</v>
      </c>
      <c r="J55" s="283" t="s">
        <v>113</v>
      </c>
      <c r="K55" s="424">
        <v>4</v>
      </c>
      <c r="L55" s="413" t="str">
        <f>IF(K55=3,"MODERADO",IF(K55=4,"MAYOR",IF(K55=5,"CATASTROFICO","")))</f>
        <v>MAYOR</v>
      </c>
      <c r="M55" s="424">
        <v>3</v>
      </c>
      <c r="N55" s="413" t="str">
        <f>IF(M55=1,"RARA VEZ",IF(M55=2,"IMPROBABLE",IF(M55=3,"POSIBLE",IF(M55=4,"PROBABLE",IF(M55=5,"CASI SEGURO","")))))</f>
        <v>POSIBLE</v>
      </c>
      <c r="O55" s="223">
        <f t="shared" si="0"/>
        <v>12</v>
      </c>
      <c r="P55" s="413" t="s">
        <v>119</v>
      </c>
      <c r="Q55" s="427" t="str">
        <f t="shared" si="1"/>
        <v>Cambia la evaluación antes de controles</v>
      </c>
      <c r="R55" s="419" t="s">
        <v>126</v>
      </c>
    </row>
    <row r="56" spans="1:18" s="10" customFormat="1" ht="28.5" x14ac:dyDescent="0.2">
      <c r="A56" s="417"/>
      <c r="B56" s="433"/>
      <c r="C56" s="414"/>
      <c r="D56" s="283" t="s">
        <v>69</v>
      </c>
      <c r="E56" s="284" t="s">
        <v>358</v>
      </c>
      <c r="F56" s="285" t="s">
        <v>10</v>
      </c>
      <c r="G56" s="285" t="s">
        <v>69</v>
      </c>
      <c r="H56" s="285" t="s">
        <v>69</v>
      </c>
      <c r="I56" s="285" t="s">
        <v>69</v>
      </c>
      <c r="J56" s="283" t="s">
        <v>113</v>
      </c>
      <c r="K56" s="425"/>
      <c r="L56" s="414"/>
      <c r="M56" s="425"/>
      <c r="N56" s="414"/>
      <c r="O56" s="223"/>
      <c r="P56" s="414"/>
      <c r="Q56" s="428"/>
      <c r="R56" s="420"/>
    </row>
    <row r="57" spans="1:18" s="10" customFormat="1" ht="28.5" x14ac:dyDescent="0.2">
      <c r="A57" s="417"/>
      <c r="B57" s="433"/>
      <c r="C57" s="414"/>
      <c r="D57" s="283" t="s">
        <v>69</v>
      </c>
      <c r="E57" s="284" t="s">
        <v>359</v>
      </c>
      <c r="F57" s="285" t="s">
        <v>10</v>
      </c>
      <c r="G57" s="285" t="s">
        <v>69</v>
      </c>
      <c r="H57" s="285" t="s">
        <v>69</v>
      </c>
      <c r="I57" s="285" t="s">
        <v>69</v>
      </c>
      <c r="J57" s="283" t="s">
        <v>113</v>
      </c>
      <c r="K57" s="425"/>
      <c r="L57" s="414"/>
      <c r="M57" s="425"/>
      <c r="N57" s="414"/>
      <c r="O57" s="223"/>
      <c r="P57" s="414"/>
      <c r="Q57" s="428"/>
      <c r="R57" s="420"/>
    </row>
    <row r="58" spans="1:18" s="10" customFormat="1" ht="28.5" x14ac:dyDescent="0.2">
      <c r="A58" s="418"/>
      <c r="B58" s="423"/>
      <c r="C58" s="415"/>
      <c r="D58" s="283" t="s">
        <v>69</v>
      </c>
      <c r="E58" s="284" t="s">
        <v>360</v>
      </c>
      <c r="F58" s="285" t="s">
        <v>10</v>
      </c>
      <c r="G58" s="285" t="s">
        <v>69</v>
      </c>
      <c r="H58" s="285" t="s">
        <v>69</v>
      </c>
      <c r="I58" s="285" t="s">
        <v>69</v>
      </c>
      <c r="J58" s="283" t="s">
        <v>72</v>
      </c>
      <c r="K58" s="426"/>
      <c r="L58" s="415"/>
      <c r="M58" s="426"/>
      <c r="N58" s="415"/>
      <c r="O58" s="223">
        <f t="shared" si="0"/>
        <v>0</v>
      </c>
      <c r="P58" s="415"/>
      <c r="Q58" s="429"/>
      <c r="R58" s="421"/>
    </row>
    <row r="59" spans="1:18" s="10" customFormat="1" ht="111" customHeight="1" x14ac:dyDescent="0.2">
      <c r="A59" s="195" t="str">
        <f>'Admón. Riesgos'!A33</f>
        <v>GESTIÓN DEL TALENTO HUMANO</v>
      </c>
      <c r="B59" s="231" t="str">
        <f>'Admón. Riesgos'!D33</f>
        <v>Información susceptible de manipulación o adulteración al momento de la vinculación del personal</v>
      </c>
      <c r="C59" s="219" t="str">
        <f>'Admón. Riesgos'!O33</f>
        <v>ZONA DE RIESGO EXTREMA</v>
      </c>
      <c r="D59" s="253" t="s">
        <v>69</v>
      </c>
      <c r="E59" s="273" t="s">
        <v>472</v>
      </c>
      <c r="F59" s="274" t="s">
        <v>10</v>
      </c>
      <c r="G59" s="253" t="s">
        <v>69</v>
      </c>
      <c r="H59" s="274" t="s">
        <v>69</v>
      </c>
      <c r="I59" s="274" t="s">
        <v>69</v>
      </c>
      <c r="J59" s="253" t="s">
        <v>113</v>
      </c>
      <c r="K59" s="226">
        <v>3</v>
      </c>
      <c r="L59" s="219" t="str">
        <f>IF(K59=3,"MODERADO",IF(K59=4,"MAYOR",IF(K59=5,"CATASTROFICO","")))</f>
        <v>MODERADO</v>
      </c>
      <c r="M59" s="226">
        <v>3</v>
      </c>
      <c r="N59" s="218" t="str">
        <f>IF(M59=1,"RARA VEZ",IF(M59=2,"IMPROBABLE",IF(M59=3,"POSIBLE",IF(M59=4,"PROBABLE",IF(M59=5,"CASI SEGURO","")))))</f>
        <v>POSIBLE</v>
      </c>
      <c r="O59" s="223">
        <f t="shared" si="0"/>
        <v>9</v>
      </c>
      <c r="P59" s="218" t="s">
        <v>119</v>
      </c>
      <c r="Q59" s="224" t="str">
        <f t="shared" si="1"/>
        <v>Cambia la evaluación antes de controles</v>
      </c>
      <c r="R59" s="225" t="s">
        <v>126</v>
      </c>
    </row>
    <row r="60" spans="1:18" s="10" customFormat="1" ht="68.25" customHeight="1" x14ac:dyDescent="0.2">
      <c r="A60" s="416" t="str">
        <f>'Admón. Riesgos'!A34</f>
        <v>CULTURA AMBIENTAL</v>
      </c>
      <c r="B60" s="412" t="str">
        <f>'Admón. Riesgos'!D34</f>
        <v xml:space="preserve">Usufructo para beneficio personal  con la utilización de bienes del estado y la no realización de eventos institucionales  </v>
      </c>
      <c r="C60" s="413" t="str">
        <f>'Admón. Riesgos'!O34</f>
        <v>ZONA DE RIESGO EXTREMA</v>
      </c>
      <c r="D60" s="253" t="s">
        <v>69</v>
      </c>
      <c r="E60" s="260" t="s">
        <v>439</v>
      </c>
      <c r="F60" s="255" t="s">
        <v>10</v>
      </c>
      <c r="G60" s="255" t="s">
        <v>69</v>
      </c>
      <c r="H60" s="255" t="s">
        <v>69</v>
      </c>
      <c r="I60" s="255" t="s">
        <v>69</v>
      </c>
      <c r="J60" s="256" t="s">
        <v>113</v>
      </c>
      <c r="K60" s="424">
        <v>3</v>
      </c>
      <c r="L60" s="413" t="str">
        <f>IF(K60=3,"MODERADO",IF(K60=4,"MAYOR",IF(K60=5,"CATASTROFICO","")))</f>
        <v>MODERADO</v>
      </c>
      <c r="M60" s="424">
        <v>3</v>
      </c>
      <c r="N60" s="413" t="str">
        <f>IF(M60=1,"RARA VEZ",IF(M60=2,"IMPROBABLE",IF(M60=3,"POSIBLE",IF(M60=4,"PROBABLE",IF(M60=5,"CASI SEGURO","")))))</f>
        <v>POSIBLE</v>
      </c>
      <c r="O60" s="223">
        <f t="shared" si="0"/>
        <v>9</v>
      </c>
      <c r="P60" s="413" t="s">
        <v>119</v>
      </c>
      <c r="Q60" s="427" t="str">
        <f t="shared" si="1"/>
        <v>Cambia la evaluación antes de controles</v>
      </c>
      <c r="R60" s="419" t="s">
        <v>126</v>
      </c>
    </row>
    <row r="61" spans="1:18" s="10" customFormat="1" ht="68.25" customHeight="1" x14ac:dyDescent="0.2">
      <c r="A61" s="417"/>
      <c r="B61" s="412"/>
      <c r="C61" s="414"/>
      <c r="D61" s="253" t="s">
        <v>69</v>
      </c>
      <c r="E61" s="260" t="s">
        <v>377</v>
      </c>
      <c r="F61" s="255" t="s">
        <v>10</v>
      </c>
      <c r="G61" s="255" t="s">
        <v>69</v>
      </c>
      <c r="H61" s="255" t="s">
        <v>69</v>
      </c>
      <c r="I61" s="255" t="s">
        <v>69</v>
      </c>
      <c r="J61" s="256" t="s">
        <v>113</v>
      </c>
      <c r="K61" s="425"/>
      <c r="L61" s="414"/>
      <c r="M61" s="425"/>
      <c r="N61" s="414"/>
      <c r="O61" s="223"/>
      <c r="P61" s="414"/>
      <c r="Q61" s="428"/>
      <c r="R61" s="420"/>
    </row>
    <row r="62" spans="1:18" s="10" customFormat="1" ht="68.25" customHeight="1" x14ac:dyDescent="0.2">
      <c r="A62" s="418"/>
      <c r="B62" s="412"/>
      <c r="C62" s="415"/>
      <c r="D62" s="253" t="s">
        <v>69</v>
      </c>
      <c r="E62" s="260" t="s">
        <v>378</v>
      </c>
      <c r="F62" s="255" t="s">
        <v>10</v>
      </c>
      <c r="G62" s="255" t="s">
        <v>69</v>
      </c>
      <c r="H62" s="255" t="s">
        <v>69</v>
      </c>
      <c r="I62" s="255" t="s">
        <v>69</v>
      </c>
      <c r="J62" s="256" t="s">
        <v>113</v>
      </c>
      <c r="K62" s="426"/>
      <c r="L62" s="415"/>
      <c r="M62" s="426"/>
      <c r="N62" s="415"/>
      <c r="O62" s="223"/>
      <c r="P62" s="415"/>
      <c r="Q62" s="429"/>
      <c r="R62" s="421"/>
    </row>
    <row r="63" spans="1:18" s="10" customFormat="1" ht="28.5" x14ac:dyDescent="0.2">
      <c r="A63" s="416" t="str">
        <f>'Admón. Riesgos'!A35</f>
        <v>RELACIONES CON PARTES INTERESADAS</v>
      </c>
      <c r="B63" s="412" t="str">
        <f>'Admón. Riesgos'!D35</f>
        <v>Cohecho
Concusión
Prevaricato</v>
      </c>
      <c r="C63" s="413" t="str">
        <f>'Admón. Riesgos'!O35</f>
        <v>ZONA DE RIESGO EXTREMA</v>
      </c>
      <c r="D63" s="253" t="s">
        <v>69</v>
      </c>
      <c r="E63" s="260" t="s">
        <v>396</v>
      </c>
      <c r="F63" s="255" t="s">
        <v>10</v>
      </c>
      <c r="G63" s="255" t="s">
        <v>69</v>
      </c>
      <c r="H63" s="255" t="s">
        <v>69</v>
      </c>
      <c r="I63" s="255" t="s">
        <v>69</v>
      </c>
      <c r="J63" s="256" t="s">
        <v>72</v>
      </c>
      <c r="K63" s="424">
        <v>4</v>
      </c>
      <c r="L63" s="413" t="str">
        <f>IF(K63=3,"MODERADO",IF(K63=4,"MAYOR",IF(K63=5,"CATASTROFICO","")))</f>
        <v>MAYOR</v>
      </c>
      <c r="M63" s="424">
        <v>3</v>
      </c>
      <c r="N63" s="413" t="str">
        <f>IF(M63=1,"RARA VEZ",IF(M63=2,"IMPROBABLE",IF(M63=3,"POSIBLE",IF(M63=4,"PROBABLE",IF(M63=5,"CASI SEGURO","")))))</f>
        <v>POSIBLE</v>
      </c>
      <c r="O63" s="223">
        <f t="shared" si="0"/>
        <v>12</v>
      </c>
      <c r="P63" s="413" t="s">
        <v>118</v>
      </c>
      <c r="Q63" s="427" t="str">
        <f t="shared" si="1"/>
        <v>Cambia la evaluación antes de controles</v>
      </c>
      <c r="R63" s="419" t="s">
        <v>125</v>
      </c>
    </row>
    <row r="64" spans="1:18" s="10" customFormat="1" ht="28.5" x14ac:dyDescent="0.2">
      <c r="A64" s="417"/>
      <c r="B64" s="412"/>
      <c r="C64" s="415"/>
      <c r="D64" s="253" t="s">
        <v>69</v>
      </c>
      <c r="E64" s="260" t="s">
        <v>397</v>
      </c>
      <c r="F64" s="255" t="s">
        <v>10</v>
      </c>
      <c r="G64" s="255" t="s">
        <v>69</v>
      </c>
      <c r="H64" s="255" t="s">
        <v>69</v>
      </c>
      <c r="I64" s="255" t="s">
        <v>69</v>
      </c>
      <c r="J64" s="256" t="s">
        <v>75</v>
      </c>
      <c r="K64" s="426"/>
      <c r="L64" s="415"/>
      <c r="M64" s="426"/>
      <c r="N64" s="415"/>
      <c r="O64" s="223"/>
      <c r="P64" s="415"/>
      <c r="Q64" s="429"/>
      <c r="R64" s="421"/>
    </row>
    <row r="65" spans="1:18" s="10" customFormat="1" ht="28.5" x14ac:dyDescent="0.2">
      <c r="A65" s="417"/>
      <c r="B65" s="412" t="str">
        <f>'Admón. Riesgos'!D36</f>
        <v>Tráfico de influencias</v>
      </c>
      <c r="C65" s="413">
        <f>'Admón. Riesgos'!O38</f>
        <v>0</v>
      </c>
      <c r="D65" s="253" t="s">
        <v>69</v>
      </c>
      <c r="E65" s="260" t="s">
        <v>398</v>
      </c>
      <c r="F65" s="255" t="s">
        <v>10</v>
      </c>
      <c r="G65" s="255" t="s">
        <v>69</v>
      </c>
      <c r="H65" s="255" t="s">
        <v>69</v>
      </c>
      <c r="I65" s="255" t="s">
        <v>69</v>
      </c>
      <c r="J65" s="256" t="s">
        <v>113</v>
      </c>
      <c r="K65" s="424">
        <v>3</v>
      </c>
      <c r="L65" s="413" t="str">
        <f>IF(K65=3,"MODERADO",IF(K65=4,"MAYOR",IF(K65=5,"CATASTROFICO","")))</f>
        <v>MODERADO</v>
      </c>
      <c r="M65" s="424">
        <v>3</v>
      </c>
      <c r="N65" s="413" t="str">
        <f>IF(M65=1,"RARA VEZ",IF(M65=2,"IMPROBABLE",IF(M65=3,"POSIBLE",IF(M65=4,"PROBABLE",IF(M65=5,"CASI SEGURO","")))))</f>
        <v>POSIBLE</v>
      </c>
      <c r="O65" s="223">
        <f t="shared" si="0"/>
        <v>9</v>
      </c>
      <c r="P65" s="413" t="s">
        <v>119</v>
      </c>
      <c r="Q65" s="427" t="str">
        <f t="shared" si="1"/>
        <v>Cambia la evaluación antes de controles</v>
      </c>
      <c r="R65" s="419" t="s">
        <v>126</v>
      </c>
    </row>
    <row r="66" spans="1:18" s="10" customFormat="1" ht="28.5" x14ac:dyDescent="0.2">
      <c r="A66" s="418"/>
      <c r="B66" s="412"/>
      <c r="C66" s="415"/>
      <c r="D66" s="253" t="s">
        <v>69</v>
      </c>
      <c r="E66" s="260" t="s">
        <v>399</v>
      </c>
      <c r="F66" s="255" t="s">
        <v>10</v>
      </c>
      <c r="G66" s="255" t="s">
        <v>69</v>
      </c>
      <c r="H66" s="255" t="s">
        <v>69</v>
      </c>
      <c r="I66" s="255" t="s">
        <v>69</v>
      </c>
      <c r="J66" s="256" t="s">
        <v>75</v>
      </c>
      <c r="K66" s="426"/>
      <c r="L66" s="415"/>
      <c r="M66" s="426"/>
      <c r="N66" s="415"/>
      <c r="O66" s="223"/>
      <c r="P66" s="415"/>
      <c r="Q66" s="429"/>
      <c r="R66" s="421"/>
    </row>
    <row r="67" spans="1:18" s="10" customFormat="1" ht="21" hidden="1" customHeight="1" x14ac:dyDescent="0.2">
      <c r="A67" s="236"/>
      <c r="B67" s="412">
        <f>'Admón. Riesgos'!D39</f>
        <v>0</v>
      </c>
      <c r="C67" s="413">
        <f>'Admón. Riesgos'!O39</f>
        <v>0</v>
      </c>
      <c r="D67" s="221"/>
      <c r="E67" s="220"/>
      <c r="F67" s="223"/>
      <c r="G67" s="223"/>
      <c r="H67" s="223"/>
      <c r="I67" s="223"/>
      <c r="J67" s="223"/>
      <c r="K67" s="424"/>
      <c r="L67" s="413" t="str">
        <f>IF(K67=3,"MODERADO",IF(K67=4,"MAYOR",IF(K67=5,"CATASTROFICO","")))</f>
        <v/>
      </c>
      <c r="M67" s="424"/>
      <c r="N67" s="413" t="str">
        <f>IF(M67=1,"RARA VEZ",IF(M67=2,"IMPROBABLE",IF(M67=3,"POSIBLE",IF(M67=4,"PROBABLE",IF(M67=5,"CASI SEGURO","")))))</f>
        <v/>
      </c>
      <c r="O67" s="223">
        <f t="shared" si="0"/>
        <v>0</v>
      </c>
      <c r="P67" s="413"/>
      <c r="Q67" s="427" t="str">
        <f t="shared" si="1"/>
        <v>Se mantiene en la zona de riesgo</v>
      </c>
      <c r="R67" s="419"/>
    </row>
    <row r="68" spans="1:18" s="10" customFormat="1" ht="21" hidden="1" customHeight="1" x14ac:dyDescent="0.2">
      <c r="A68" s="236"/>
      <c r="B68" s="412"/>
      <c r="C68" s="415"/>
      <c r="D68" s="221"/>
      <c r="E68" s="220"/>
      <c r="F68" s="223"/>
      <c r="G68" s="223"/>
      <c r="H68" s="223"/>
      <c r="I68" s="223"/>
      <c r="J68" s="223"/>
      <c r="K68" s="426"/>
      <c r="L68" s="415"/>
      <c r="M68" s="426"/>
      <c r="N68" s="415"/>
      <c r="O68" s="223"/>
      <c r="P68" s="415"/>
      <c r="Q68" s="429"/>
      <c r="R68" s="421"/>
    </row>
    <row r="69" spans="1:18" s="10" customFormat="1" ht="21" hidden="1" customHeight="1" x14ac:dyDescent="0.2">
      <c r="A69" s="236"/>
      <c r="B69" s="444">
        <f>'Admón. Riesgos'!D40</f>
        <v>0</v>
      </c>
      <c r="C69" s="413">
        <f>'Admón. Riesgos'!O40</f>
        <v>0</v>
      </c>
      <c r="D69" s="221"/>
      <c r="E69" s="220"/>
      <c r="F69" s="223"/>
      <c r="G69" s="223"/>
      <c r="H69" s="223"/>
      <c r="I69" s="223"/>
      <c r="J69" s="223"/>
      <c r="K69" s="424"/>
      <c r="L69" s="413" t="str">
        <f>IF(K69=3,"MODERADO",IF(K69=4,"MAYOR",IF(K69=5,"CATASTROFICO","")))</f>
        <v/>
      </c>
      <c r="M69" s="424"/>
      <c r="N69" s="413" t="str">
        <f>IF(M69=1,"RARA VEZ",IF(M69=2,"IMPROBABLE",IF(M69=3,"POSIBLE",IF(M69=4,"PROBABLE",IF(M69=5,"CASI SEGURO","")))))</f>
        <v/>
      </c>
      <c r="O69" s="223">
        <f t="shared" si="0"/>
        <v>0</v>
      </c>
      <c r="P69" s="413"/>
      <c r="Q69" s="427" t="str">
        <f t="shared" si="1"/>
        <v>Se mantiene en la zona de riesgo</v>
      </c>
      <c r="R69" s="419"/>
    </row>
    <row r="70" spans="1:18" s="10" customFormat="1" ht="21" hidden="1" customHeight="1" x14ac:dyDescent="0.2">
      <c r="A70" s="236"/>
      <c r="B70" s="444"/>
      <c r="C70" s="415"/>
      <c r="D70" s="221"/>
      <c r="E70" s="220"/>
      <c r="F70" s="223"/>
      <c r="G70" s="223"/>
      <c r="H70" s="223"/>
      <c r="I70" s="223"/>
      <c r="J70" s="223"/>
      <c r="K70" s="426"/>
      <c r="L70" s="415"/>
      <c r="M70" s="426"/>
      <c r="N70" s="415"/>
      <c r="O70" s="223"/>
      <c r="P70" s="415"/>
      <c r="Q70" s="429"/>
      <c r="R70" s="421"/>
    </row>
    <row r="71" spans="1:18" s="10" customFormat="1" ht="21" hidden="1" customHeight="1" x14ac:dyDescent="0.2">
      <c r="A71" s="236"/>
      <c r="B71" s="444">
        <f>'Admón. Riesgos'!D41</f>
        <v>0</v>
      </c>
      <c r="C71" s="413">
        <f>'Admón. Riesgos'!O41</f>
        <v>0</v>
      </c>
      <c r="D71" s="221"/>
      <c r="E71" s="220"/>
      <c r="F71" s="223"/>
      <c r="G71" s="223"/>
      <c r="H71" s="223"/>
      <c r="I71" s="223"/>
      <c r="J71" s="223"/>
      <c r="K71" s="424"/>
      <c r="L71" s="413" t="str">
        <f>IF(K71=3,"MODERADO",IF(K71=4,"MAYOR",IF(K71=5,"CATASTROFICO","")))</f>
        <v/>
      </c>
      <c r="M71" s="424"/>
      <c r="N71" s="413" t="str">
        <f>IF(M71=1,"RARA VEZ",IF(M71=2,"IMPROBABLE",IF(M71=3,"POSIBLE",IF(M71=4,"PROBABLE",IF(M71=5,"CASI SEGURO","")))))</f>
        <v/>
      </c>
      <c r="O71" s="223">
        <f t="shared" si="0"/>
        <v>0</v>
      </c>
      <c r="P71" s="413"/>
      <c r="Q71" s="427" t="str">
        <f t="shared" si="1"/>
        <v>Se mantiene en la zona de riesgo</v>
      </c>
      <c r="R71" s="419"/>
    </row>
    <row r="72" spans="1:18" s="10" customFormat="1" ht="21" hidden="1" customHeight="1" x14ac:dyDescent="0.2">
      <c r="A72" s="236"/>
      <c r="B72" s="444"/>
      <c r="C72" s="415"/>
      <c r="D72" s="221"/>
      <c r="E72" s="220"/>
      <c r="F72" s="223"/>
      <c r="G72" s="223"/>
      <c r="H72" s="223"/>
      <c r="I72" s="223"/>
      <c r="J72" s="223"/>
      <c r="K72" s="426"/>
      <c r="L72" s="415"/>
      <c r="M72" s="426"/>
      <c r="N72" s="415"/>
      <c r="O72" s="223"/>
      <c r="P72" s="415"/>
      <c r="Q72" s="429"/>
      <c r="R72" s="421"/>
    </row>
    <row r="73" spans="1:18" s="10" customFormat="1" ht="21" hidden="1" customHeight="1" x14ac:dyDescent="0.2">
      <c r="A73" s="236"/>
      <c r="B73" s="230">
        <f>'Admón. Riesgos'!D42</f>
        <v>0</v>
      </c>
      <c r="C73" s="218">
        <f>'Admón. Riesgos'!O42</f>
        <v>0</v>
      </c>
      <c r="D73" s="221"/>
      <c r="E73" s="220"/>
      <c r="F73" s="223"/>
      <c r="G73" s="223"/>
      <c r="H73" s="223"/>
      <c r="I73" s="223"/>
      <c r="J73" s="223"/>
      <c r="K73" s="223"/>
      <c r="L73" s="218" t="str">
        <f>IF(K73=3,"MODERADO",IF(K73=4,"MAYOR",IF(K73=5,"CATASTROFICO","")))</f>
        <v/>
      </c>
      <c r="M73" s="223"/>
      <c r="N73" s="218" t="str">
        <f>IF(M73=1,"RARA VEZ",IF(M73=2,"IMPROBABLE",IF(M73=3,"POSIBLE",IF(M73=4,"PROBABLE",IF(M73=5,"CASI SEGURO","")))))</f>
        <v/>
      </c>
      <c r="O73" s="223">
        <f t="shared" si="0"/>
        <v>0</v>
      </c>
      <c r="P73" s="218"/>
      <c r="Q73" s="224" t="str">
        <f t="shared" si="1"/>
        <v>Se mantiene en la zona de riesgo</v>
      </c>
      <c r="R73" s="225"/>
    </row>
    <row r="74" spans="1:18" s="10" customFormat="1" ht="38.25" hidden="1" customHeight="1" x14ac:dyDescent="0.2">
      <c r="A74" s="195">
        <f>'Admón. Riesgos'!A43</f>
        <v>0</v>
      </c>
      <c r="B74" s="197">
        <f>'Admón. Riesgos'!D43</f>
        <v>0</v>
      </c>
      <c r="C74" s="25">
        <f>'Admón. Riesgos'!O43</f>
        <v>0</v>
      </c>
      <c r="D74" s="168"/>
      <c r="E74" s="113"/>
      <c r="F74" s="93"/>
      <c r="G74" s="93"/>
      <c r="H74" s="93"/>
      <c r="I74" s="7"/>
      <c r="J74" s="93"/>
      <c r="K74" s="166">
        <v>5</v>
      </c>
      <c r="L74" s="25" t="str">
        <f t="shared" ref="L74:L107" si="2">IF(K74=3,"MODERADO",IF(K74=4,"MAYOR",IF(K74=5,"CATASTROFICO","")))</f>
        <v>CATASTROFICO</v>
      </c>
      <c r="M74" s="166">
        <v>3</v>
      </c>
      <c r="N74" s="25" t="str">
        <f t="shared" ref="N74:N107" si="3">IF(M74=1,"RARA VEZ",IF(M74=2,"IMPROBABLE",IF(M74=3,"POSIBLE",IF(M74=4,"PROBABLE",IF(M74=5,"CASI SEGURO","")))))</f>
        <v>POSIBLE</v>
      </c>
      <c r="O74" s="7">
        <f t="shared" si="0"/>
        <v>15</v>
      </c>
      <c r="P74" s="25" t="s">
        <v>117</v>
      </c>
      <c r="Q74" s="169" t="str">
        <f t="shared" si="1"/>
        <v>Cambia la evaluación antes de controles</v>
      </c>
      <c r="R74" s="170"/>
    </row>
    <row r="75" spans="1:18" s="10" customFormat="1" ht="25.5" hidden="1" customHeight="1" x14ac:dyDescent="0.2">
      <c r="A75" s="195" t="str">
        <f>'Admón. Riesgos'!A44</f>
        <v>ELABORADO POR:</v>
      </c>
      <c r="B75" s="197">
        <f>'Admón. Riesgos'!D44</f>
        <v>0</v>
      </c>
      <c r="C75" s="25">
        <f>'Admón. Riesgos'!O44</f>
        <v>0</v>
      </c>
      <c r="D75" s="470"/>
      <c r="E75" s="113"/>
      <c r="F75" s="93"/>
      <c r="G75" s="93"/>
      <c r="H75" s="7"/>
      <c r="I75" s="7"/>
      <c r="J75" s="166"/>
      <c r="K75" s="166">
        <v>5</v>
      </c>
      <c r="L75" s="25" t="str">
        <f t="shared" si="2"/>
        <v>CATASTROFICO</v>
      </c>
      <c r="M75" s="166">
        <v>3</v>
      </c>
      <c r="N75" s="25" t="str">
        <f t="shared" si="3"/>
        <v>POSIBLE</v>
      </c>
      <c r="O75" s="7">
        <f t="shared" si="0"/>
        <v>15</v>
      </c>
      <c r="P75" s="25" t="s">
        <v>117</v>
      </c>
      <c r="Q75" s="169" t="str">
        <f t="shared" si="1"/>
        <v>Cambia la evaluación antes de controles</v>
      </c>
      <c r="R75" s="170"/>
    </row>
    <row r="76" spans="1:18" s="10" customFormat="1" ht="38.25" hidden="1" x14ac:dyDescent="0.2">
      <c r="A76" s="195" t="str">
        <f>'Admón. Riesgos'!A45</f>
        <v>REVISADO POR:</v>
      </c>
      <c r="B76" s="197">
        <f>'Admón. Riesgos'!D45</f>
        <v>0</v>
      </c>
      <c r="C76" s="25">
        <f>'Admón. Riesgos'!O45</f>
        <v>0</v>
      </c>
      <c r="D76" s="470"/>
      <c r="E76" s="113"/>
      <c r="F76" s="93"/>
      <c r="G76" s="93"/>
      <c r="H76" s="7"/>
      <c r="I76" s="7"/>
      <c r="J76" s="93"/>
      <c r="K76" s="166">
        <v>5</v>
      </c>
      <c r="L76" s="25" t="str">
        <f t="shared" si="2"/>
        <v>CATASTROFICO</v>
      </c>
      <c r="M76" s="166">
        <v>3</v>
      </c>
      <c r="N76" s="25" t="str">
        <f t="shared" si="3"/>
        <v>POSIBLE</v>
      </c>
      <c r="O76" s="7">
        <f t="shared" si="0"/>
        <v>15</v>
      </c>
      <c r="P76" s="25" t="s">
        <v>117</v>
      </c>
      <c r="Q76" s="169" t="str">
        <f t="shared" si="1"/>
        <v>Cambia la evaluación antes de controles</v>
      </c>
      <c r="R76" s="170"/>
    </row>
    <row r="77" spans="1:18" s="10" customFormat="1" ht="38.25" hidden="1" x14ac:dyDescent="0.2">
      <c r="A77" s="195" t="str">
        <f>'Admón. Riesgos'!A46</f>
        <v>APROBADO POR:</v>
      </c>
      <c r="B77" s="197">
        <f>'Admón. Riesgos'!D46</f>
        <v>0</v>
      </c>
      <c r="C77" s="25">
        <f>'Admón. Riesgos'!O46</f>
        <v>0</v>
      </c>
      <c r="D77" s="470"/>
      <c r="E77" s="113"/>
      <c r="F77" s="93"/>
      <c r="G77" s="93"/>
      <c r="H77" s="7"/>
      <c r="I77" s="7"/>
      <c r="J77" s="93"/>
      <c r="K77" s="166">
        <v>5</v>
      </c>
      <c r="L77" s="25" t="str">
        <f t="shared" si="2"/>
        <v>CATASTROFICO</v>
      </c>
      <c r="M77" s="166">
        <v>3</v>
      </c>
      <c r="N77" s="25" t="str">
        <f t="shared" si="3"/>
        <v>POSIBLE</v>
      </c>
      <c r="O77" s="7">
        <f t="shared" si="0"/>
        <v>15</v>
      </c>
      <c r="P77" s="25" t="s">
        <v>117</v>
      </c>
      <c r="Q77" s="169" t="str">
        <f t="shared" si="1"/>
        <v>Cambia la evaluación antes de controles</v>
      </c>
      <c r="R77" s="170"/>
    </row>
    <row r="78" spans="1:18" s="10" customFormat="1" ht="38.25" hidden="1" x14ac:dyDescent="0.2">
      <c r="A78" s="195">
        <f>'Admón. Riesgos'!A47</f>
        <v>0</v>
      </c>
      <c r="B78" s="197">
        <f>'Admón. Riesgos'!D47</f>
        <v>0</v>
      </c>
      <c r="C78" s="25">
        <f>'Admón. Riesgos'!O47</f>
        <v>0</v>
      </c>
      <c r="D78" s="470"/>
      <c r="E78" s="113"/>
      <c r="F78" s="93"/>
      <c r="G78" s="93"/>
      <c r="H78" s="7"/>
      <c r="I78" s="7"/>
      <c r="J78" s="93"/>
      <c r="K78" s="166">
        <v>5</v>
      </c>
      <c r="L78" s="25" t="str">
        <f t="shared" si="2"/>
        <v>CATASTROFICO</v>
      </c>
      <c r="M78" s="166">
        <v>3</v>
      </c>
      <c r="N78" s="25" t="str">
        <f t="shared" si="3"/>
        <v>POSIBLE</v>
      </c>
      <c r="O78" s="7">
        <f t="shared" si="0"/>
        <v>15</v>
      </c>
      <c r="P78" s="25" t="s">
        <v>117</v>
      </c>
      <c r="Q78" s="169" t="str">
        <f t="shared" si="1"/>
        <v>Cambia la evaluación antes de controles</v>
      </c>
      <c r="R78" s="170"/>
    </row>
    <row r="79" spans="1:18" s="10" customFormat="1" ht="12.75" hidden="1" customHeight="1" x14ac:dyDescent="0.2">
      <c r="A79" s="195">
        <f>'Admón. Riesgos'!A48</f>
        <v>0</v>
      </c>
      <c r="B79" s="197">
        <f>'Admón. Riesgos'!D48</f>
        <v>0</v>
      </c>
      <c r="C79" s="25">
        <f>'Admón. Riesgos'!O48</f>
        <v>0</v>
      </c>
      <c r="D79" s="470"/>
      <c r="E79" s="113"/>
      <c r="F79" s="93"/>
      <c r="G79" s="93"/>
      <c r="H79" s="7"/>
      <c r="I79" s="7"/>
      <c r="J79" s="93"/>
      <c r="K79" s="166">
        <v>5</v>
      </c>
      <c r="L79" s="25" t="str">
        <f t="shared" si="2"/>
        <v>CATASTROFICO</v>
      </c>
      <c r="M79" s="166">
        <v>3</v>
      </c>
      <c r="N79" s="25" t="str">
        <f t="shared" si="3"/>
        <v>POSIBLE</v>
      </c>
      <c r="O79" s="7">
        <f t="shared" si="0"/>
        <v>15</v>
      </c>
      <c r="P79" s="25" t="s">
        <v>117</v>
      </c>
      <c r="Q79" s="169" t="str">
        <f t="shared" si="1"/>
        <v>Cambia la evaluación antes de controles</v>
      </c>
      <c r="R79" s="170"/>
    </row>
    <row r="80" spans="1:18" s="10" customFormat="1" ht="38.25" hidden="1" x14ac:dyDescent="0.2">
      <c r="A80" s="195">
        <f>'Admón. Riesgos'!A49</f>
        <v>0</v>
      </c>
      <c r="B80" s="197">
        <f>'Admón. Riesgos'!D49</f>
        <v>0</v>
      </c>
      <c r="C80" s="25">
        <f>'Admón. Riesgos'!O49</f>
        <v>0</v>
      </c>
      <c r="D80" s="470"/>
      <c r="E80" s="113"/>
      <c r="F80" s="93"/>
      <c r="G80" s="93"/>
      <c r="H80" s="7"/>
      <c r="I80" s="7"/>
      <c r="J80" s="93"/>
      <c r="K80" s="166">
        <v>5</v>
      </c>
      <c r="L80" s="25" t="str">
        <f t="shared" si="2"/>
        <v>CATASTROFICO</v>
      </c>
      <c r="M80" s="166">
        <v>3</v>
      </c>
      <c r="N80" s="25" t="str">
        <f t="shared" si="3"/>
        <v>POSIBLE</v>
      </c>
      <c r="O80" s="7">
        <f t="shared" si="0"/>
        <v>15</v>
      </c>
      <c r="P80" s="25" t="s">
        <v>117</v>
      </c>
      <c r="Q80" s="169" t="str">
        <f t="shared" si="1"/>
        <v>Cambia la evaluación antes de controles</v>
      </c>
      <c r="R80" s="170"/>
    </row>
    <row r="81" spans="1:18" s="10" customFormat="1" ht="38.25" hidden="1" x14ac:dyDescent="0.2">
      <c r="A81" s="195">
        <f>'Admón. Riesgos'!A50</f>
        <v>0</v>
      </c>
      <c r="B81" s="197">
        <f>'Admón. Riesgos'!D50</f>
        <v>0</v>
      </c>
      <c r="C81" s="25">
        <f>'Admón. Riesgos'!O50</f>
        <v>0</v>
      </c>
      <c r="D81" s="470"/>
      <c r="E81" s="113"/>
      <c r="F81" s="93"/>
      <c r="G81" s="93"/>
      <c r="H81" s="7"/>
      <c r="I81" s="93"/>
      <c r="J81" s="93"/>
      <c r="K81" s="166">
        <v>5</v>
      </c>
      <c r="L81" s="25" t="str">
        <f t="shared" si="2"/>
        <v>CATASTROFICO</v>
      </c>
      <c r="M81" s="166">
        <v>3</v>
      </c>
      <c r="N81" s="25" t="str">
        <f t="shared" si="3"/>
        <v>POSIBLE</v>
      </c>
      <c r="O81" s="7">
        <f t="shared" si="0"/>
        <v>15</v>
      </c>
      <c r="P81" s="25" t="s">
        <v>117</v>
      </c>
      <c r="Q81" s="169" t="str">
        <f t="shared" si="1"/>
        <v>Cambia la evaluación antes de controles</v>
      </c>
      <c r="R81" s="170"/>
    </row>
    <row r="82" spans="1:18" s="10" customFormat="1" ht="38.25" hidden="1" x14ac:dyDescent="0.2">
      <c r="A82" s="195">
        <f>'Admón. Riesgos'!A51</f>
        <v>0</v>
      </c>
      <c r="B82" s="197">
        <f>'Admón. Riesgos'!D51</f>
        <v>0</v>
      </c>
      <c r="C82" s="25">
        <f>'Admón. Riesgos'!O51</f>
        <v>0</v>
      </c>
      <c r="D82" s="470"/>
      <c r="E82" s="113"/>
      <c r="F82" s="93"/>
      <c r="G82" s="93"/>
      <c r="H82" s="7"/>
      <c r="I82" s="7"/>
      <c r="J82" s="93"/>
      <c r="K82" s="166">
        <v>5</v>
      </c>
      <c r="L82" s="25" t="str">
        <f t="shared" si="2"/>
        <v>CATASTROFICO</v>
      </c>
      <c r="M82" s="166">
        <v>3</v>
      </c>
      <c r="N82" s="25" t="str">
        <f t="shared" si="3"/>
        <v>POSIBLE</v>
      </c>
      <c r="O82" s="7">
        <f t="shared" si="0"/>
        <v>15</v>
      </c>
      <c r="P82" s="25" t="s">
        <v>117</v>
      </c>
      <c r="Q82" s="169" t="str">
        <f t="shared" si="1"/>
        <v>Cambia la evaluación antes de controles</v>
      </c>
      <c r="R82" s="170"/>
    </row>
    <row r="83" spans="1:18" s="10" customFormat="1" ht="12.75" hidden="1" customHeight="1" x14ac:dyDescent="0.2">
      <c r="A83" s="195">
        <f>'Admón. Riesgos'!A52</f>
        <v>0</v>
      </c>
      <c r="B83" s="197">
        <f>'Admón. Riesgos'!D52</f>
        <v>0</v>
      </c>
      <c r="C83" s="25">
        <f>'Admón. Riesgos'!O52</f>
        <v>0</v>
      </c>
      <c r="D83" s="470"/>
      <c r="E83" s="113"/>
      <c r="F83" s="93"/>
      <c r="G83" s="93"/>
      <c r="H83" s="93"/>
      <c r="I83" s="93"/>
      <c r="J83" s="93"/>
      <c r="K83" s="166">
        <v>5</v>
      </c>
      <c r="L83" s="25" t="str">
        <f t="shared" si="2"/>
        <v>CATASTROFICO</v>
      </c>
      <c r="M83" s="166">
        <v>3</v>
      </c>
      <c r="N83" s="25" t="str">
        <f t="shared" si="3"/>
        <v>POSIBLE</v>
      </c>
      <c r="O83" s="7">
        <f t="shared" si="0"/>
        <v>15</v>
      </c>
      <c r="P83" s="25" t="s">
        <v>117</v>
      </c>
      <c r="Q83" s="169" t="str">
        <f t="shared" si="1"/>
        <v>Cambia la evaluación antes de controles</v>
      </c>
      <c r="R83" s="170"/>
    </row>
    <row r="84" spans="1:18" s="10" customFormat="1" ht="30" hidden="1" customHeight="1" x14ac:dyDescent="0.2">
      <c r="A84" s="195">
        <f>'Admón. Riesgos'!A53</f>
        <v>0</v>
      </c>
      <c r="B84" s="197">
        <f>'Admón. Riesgos'!D53</f>
        <v>0</v>
      </c>
      <c r="C84" s="25">
        <f>'Admón. Riesgos'!O53</f>
        <v>0</v>
      </c>
      <c r="D84" s="470"/>
      <c r="E84" s="113"/>
      <c r="F84" s="93"/>
      <c r="G84" s="93"/>
      <c r="H84" s="93"/>
      <c r="I84" s="93"/>
      <c r="J84" s="93"/>
      <c r="K84" s="166">
        <v>5</v>
      </c>
      <c r="L84" s="25" t="str">
        <f t="shared" si="2"/>
        <v>CATASTROFICO</v>
      </c>
      <c r="M84" s="166">
        <v>3</v>
      </c>
      <c r="N84" s="25" t="str">
        <f t="shared" si="3"/>
        <v>POSIBLE</v>
      </c>
      <c r="O84" s="7">
        <f t="shared" si="0"/>
        <v>15</v>
      </c>
      <c r="P84" s="25" t="s">
        <v>117</v>
      </c>
      <c r="Q84" s="169" t="str">
        <f t="shared" si="1"/>
        <v>Cambia la evaluación antes de controles</v>
      </c>
      <c r="R84" s="170"/>
    </row>
    <row r="85" spans="1:18" s="10" customFormat="1" ht="27" hidden="1" customHeight="1" x14ac:dyDescent="0.2">
      <c r="A85" s="195">
        <f>'Admón. Riesgos'!A54</f>
        <v>0</v>
      </c>
      <c r="B85" s="197">
        <f>'Admón. Riesgos'!D54</f>
        <v>0</v>
      </c>
      <c r="C85" s="25">
        <f>'Admón. Riesgos'!O54</f>
        <v>0</v>
      </c>
      <c r="D85" s="470"/>
      <c r="E85" s="113"/>
      <c r="F85" s="93"/>
      <c r="G85" s="93"/>
      <c r="H85" s="93"/>
      <c r="I85" s="93"/>
      <c r="J85" s="93"/>
      <c r="K85" s="166">
        <v>5</v>
      </c>
      <c r="L85" s="25" t="str">
        <f t="shared" si="2"/>
        <v>CATASTROFICO</v>
      </c>
      <c r="M85" s="166">
        <v>3</v>
      </c>
      <c r="N85" s="25" t="str">
        <f t="shared" si="3"/>
        <v>POSIBLE</v>
      </c>
      <c r="O85" s="7">
        <f t="shared" si="0"/>
        <v>15</v>
      </c>
      <c r="P85" s="25" t="s">
        <v>117</v>
      </c>
      <c r="Q85" s="169" t="str">
        <f t="shared" si="1"/>
        <v>Cambia la evaluación antes de controles</v>
      </c>
      <c r="R85" s="170"/>
    </row>
    <row r="86" spans="1:18" s="10" customFormat="1" ht="38.25" hidden="1" x14ac:dyDescent="0.2">
      <c r="A86" s="195">
        <f>'Admón. Riesgos'!A55</f>
        <v>0</v>
      </c>
      <c r="B86" s="197">
        <f>'Admón. Riesgos'!D55</f>
        <v>0</v>
      </c>
      <c r="C86" s="25">
        <f>'Admón. Riesgos'!O55</f>
        <v>0</v>
      </c>
      <c r="D86" s="470"/>
      <c r="E86" s="113"/>
      <c r="F86" s="93"/>
      <c r="G86" s="93"/>
      <c r="H86" s="93"/>
      <c r="I86" s="93"/>
      <c r="J86" s="93"/>
      <c r="K86" s="166">
        <v>5</v>
      </c>
      <c r="L86" s="25" t="str">
        <f t="shared" si="2"/>
        <v>CATASTROFICO</v>
      </c>
      <c r="M86" s="166">
        <v>3</v>
      </c>
      <c r="N86" s="25" t="str">
        <f t="shared" si="3"/>
        <v>POSIBLE</v>
      </c>
      <c r="O86" s="7">
        <f t="shared" si="0"/>
        <v>15</v>
      </c>
      <c r="P86" s="25" t="s">
        <v>117</v>
      </c>
      <c r="Q86" s="169" t="str">
        <f t="shared" si="1"/>
        <v>Cambia la evaluación antes de controles</v>
      </c>
      <c r="R86" s="170"/>
    </row>
    <row r="87" spans="1:18" s="10" customFormat="1" ht="35.25" hidden="1" customHeight="1" x14ac:dyDescent="0.2">
      <c r="A87" s="195">
        <f>'Admón. Riesgos'!A56</f>
        <v>0</v>
      </c>
      <c r="B87" s="197">
        <f>'Admón. Riesgos'!D56</f>
        <v>0</v>
      </c>
      <c r="C87" s="25">
        <f>'Admón. Riesgos'!O56</f>
        <v>0</v>
      </c>
      <c r="D87" s="470"/>
      <c r="E87" s="113"/>
      <c r="F87" s="93"/>
      <c r="G87" s="93"/>
      <c r="H87" s="93"/>
      <c r="I87" s="93"/>
      <c r="J87" s="93"/>
      <c r="K87" s="166">
        <v>5</v>
      </c>
      <c r="L87" s="25" t="str">
        <f t="shared" si="2"/>
        <v>CATASTROFICO</v>
      </c>
      <c r="M87" s="166">
        <v>3</v>
      </c>
      <c r="N87" s="25" t="str">
        <f t="shared" si="3"/>
        <v>POSIBLE</v>
      </c>
      <c r="O87" s="7">
        <f t="shared" si="0"/>
        <v>15</v>
      </c>
      <c r="P87" s="25" t="s">
        <v>117</v>
      </c>
      <c r="Q87" s="169" t="str">
        <f t="shared" si="1"/>
        <v>Cambia la evaluación antes de controles</v>
      </c>
      <c r="R87" s="170"/>
    </row>
    <row r="88" spans="1:18" s="10" customFormat="1" ht="32.25" hidden="1" customHeight="1" x14ac:dyDescent="0.2">
      <c r="A88" s="195">
        <f>'Admón. Riesgos'!A57</f>
        <v>0</v>
      </c>
      <c r="B88" s="197">
        <f>'Admón. Riesgos'!D57</f>
        <v>0</v>
      </c>
      <c r="C88" s="25">
        <f>'Admón. Riesgos'!O57</f>
        <v>0</v>
      </c>
      <c r="D88" s="470"/>
      <c r="E88" s="113"/>
      <c r="F88" s="93"/>
      <c r="G88" s="93"/>
      <c r="H88" s="93"/>
      <c r="I88" s="93"/>
      <c r="J88" s="93"/>
      <c r="K88" s="166">
        <v>5</v>
      </c>
      <c r="L88" s="25" t="str">
        <f t="shared" si="2"/>
        <v>CATASTROFICO</v>
      </c>
      <c r="M88" s="166">
        <v>3</v>
      </c>
      <c r="N88" s="25" t="str">
        <f t="shared" si="3"/>
        <v>POSIBLE</v>
      </c>
      <c r="O88" s="7">
        <f t="shared" si="0"/>
        <v>15</v>
      </c>
      <c r="P88" s="25" t="s">
        <v>117</v>
      </c>
      <c r="Q88" s="169" t="str">
        <f t="shared" si="1"/>
        <v>Cambia la evaluación antes de controles</v>
      </c>
      <c r="R88" s="170"/>
    </row>
    <row r="89" spans="1:18" s="10" customFormat="1" ht="32.25" hidden="1" customHeight="1" x14ac:dyDescent="0.2">
      <c r="A89" s="195">
        <f>'Admón. Riesgos'!A58</f>
        <v>0</v>
      </c>
      <c r="B89" s="197">
        <f>'Admón. Riesgos'!D58</f>
        <v>0</v>
      </c>
      <c r="C89" s="25">
        <f>'Admón. Riesgos'!O58</f>
        <v>0</v>
      </c>
      <c r="D89" s="470"/>
      <c r="E89" s="113"/>
      <c r="F89" s="93"/>
      <c r="G89" s="93"/>
      <c r="H89" s="93"/>
      <c r="I89" s="93"/>
      <c r="J89" s="93"/>
      <c r="K89" s="166">
        <v>5</v>
      </c>
      <c r="L89" s="25" t="str">
        <f t="shared" si="2"/>
        <v>CATASTROFICO</v>
      </c>
      <c r="M89" s="166">
        <v>3</v>
      </c>
      <c r="N89" s="25" t="str">
        <f t="shared" si="3"/>
        <v>POSIBLE</v>
      </c>
      <c r="O89" s="7">
        <f t="shared" si="0"/>
        <v>15</v>
      </c>
      <c r="P89" s="25" t="s">
        <v>117</v>
      </c>
      <c r="Q89" s="169" t="str">
        <f t="shared" si="1"/>
        <v>Cambia la evaluación antes de controles</v>
      </c>
      <c r="R89" s="170"/>
    </row>
    <row r="90" spans="1:18" s="10" customFormat="1" ht="12.75" hidden="1" customHeight="1" x14ac:dyDescent="0.2">
      <c r="A90" s="195">
        <f>'Admón. Riesgos'!A59</f>
        <v>0</v>
      </c>
      <c r="B90" s="197">
        <f>'Admón. Riesgos'!D59</f>
        <v>0</v>
      </c>
      <c r="C90" s="25">
        <f>'Admón. Riesgos'!O59</f>
        <v>0</v>
      </c>
      <c r="D90" s="470"/>
      <c r="E90" s="113"/>
      <c r="F90" s="93"/>
      <c r="G90" s="93"/>
      <c r="H90" s="93"/>
      <c r="I90" s="93"/>
      <c r="J90" s="93"/>
      <c r="K90" s="166">
        <v>5</v>
      </c>
      <c r="L90" s="25" t="str">
        <f t="shared" si="2"/>
        <v>CATASTROFICO</v>
      </c>
      <c r="M90" s="166">
        <v>3</v>
      </c>
      <c r="N90" s="25" t="str">
        <f t="shared" si="3"/>
        <v>POSIBLE</v>
      </c>
      <c r="O90" s="7">
        <f t="shared" si="0"/>
        <v>15</v>
      </c>
      <c r="P90" s="25" t="s">
        <v>117</v>
      </c>
      <c r="Q90" s="169" t="str">
        <f t="shared" si="1"/>
        <v>Cambia la evaluación antes de controles</v>
      </c>
      <c r="R90" s="170"/>
    </row>
    <row r="91" spans="1:18" s="10" customFormat="1" ht="38.25" hidden="1" x14ac:dyDescent="0.2">
      <c r="A91" s="195">
        <f>'Admón. Riesgos'!A60</f>
        <v>0</v>
      </c>
      <c r="B91" s="197">
        <f>'Admón. Riesgos'!D60</f>
        <v>0</v>
      </c>
      <c r="C91" s="25">
        <f>'Admón. Riesgos'!O60</f>
        <v>0</v>
      </c>
      <c r="D91" s="470"/>
      <c r="E91" s="113"/>
      <c r="F91" s="93"/>
      <c r="G91" s="93"/>
      <c r="H91" s="93"/>
      <c r="I91" s="93"/>
      <c r="J91" s="93"/>
      <c r="K91" s="166">
        <v>5</v>
      </c>
      <c r="L91" s="25" t="str">
        <f t="shared" si="2"/>
        <v>CATASTROFICO</v>
      </c>
      <c r="M91" s="166">
        <v>3</v>
      </c>
      <c r="N91" s="25" t="str">
        <f t="shared" si="3"/>
        <v>POSIBLE</v>
      </c>
      <c r="O91" s="7">
        <f t="shared" si="0"/>
        <v>15</v>
      </c>
      <c r="P91" s="25" t="s">
        <v>117</v>
      </c>
      <c r="Q91" s="169" t="str">
        <f t="shared" si="1"/>
        <v>Cambia la evaluación antes de controles</v>
      </c>
      <c r="R91" s="170"/>
    </row>
    <row r="92" spans="1:18" s="10" customFormat="1" ht="38.25" hidden="1" x14ac:dyDescent="0.2">
      <c r="A92" s="195">
        <f>'Admón. Riesgos'!A61</f>
        <v>0</v>
      </c>
      <c r="B92" s="197">
        <f>'Admón. Riesgos'!D61</f>
        <v>0</v>
      </c>
      <c r="C92" s="25">
        <f>'Admón. Riesgos'!O61</f>
        <v>0</v>
      </c>
      <c r="D92" s="470"/>
      <c r="E92" s="113"/>
      <c r="F92" s="93"/>
      <c r="G92" s="93"/>
      <c r="H92" s="93"/>
      <c r="I92" s="93"/>
      <c r="J92" s="93"/>
      <c r="K92" s="166">
        <v>5</v>
      </c>
      <c r="L92" s="25" t="str">
        <f t="shared" si="2"/>
        <v>CATASTROFICO</v>
      </c>
      <c r="M92" s="166">
        <v>3</v>
      </c>
      <c r="N92" s="25" t="str">
        <f t="shared" si="3"/>
        <v>POSIBLE</v>
      </c>
      <c r="O92" s="7">
        <f t="shared" si="0"/>
        <v>15</v>
      </c>
      <c r="P92" s="25" t="s">
        <v>117</v>
      </c>
      <c r="Q92" s="169" t="str">
        <f t="shared" si="1"/>
        <v>Cambia la evaluación antes de controles</v>
      </c>
      <c r="R92" s="170"/>
    </row>
    <row r="93" spans="1:18" s="10" customFormat="1" ht="38.25" hidden="1" x14ac:dyDescent="0.2">
      <c r="A93" s="195">
        <f>'Admón. Riesgos'!A62</f>
        <v>0</v>
      </c>
      <c r="B93" s="197">
        <f>'Admón. Riesgos'!D62</f>
        <v>0</v>
      </c>
      <c r="C93" s="25">
        <f>'Admón. Riesgos'!O62</f>
        <v>0</v>
      </c>
      <c r="D93" s="470"/>
      <c r="E93" s="113"/>
      <c r="F93" s="93"/>
      <c r="G93" s="93"/>
      <c r="H93" s="93"/>
      <c r="I93" s="93"/>
      <c r="J93" s="93"/>
      <c r="K93" s="166">
        <v>5</v>
      </c>
      <c r="L93" s="25" t="str">
        <f t="shared" si="2"/>
        <v>CATASTROFICO</v>
      </c>
      <c r="M93" s="166">
        <v>3</v>
      </c>
      <c r="N93" s="25" t="str">
        <f t="shared" si="3"/>
        <v>POSIBLE</v>
      </c>
      <c r="O93" s="7">
        <f t="shared" si="0"/>
        <v>15</v>
      </c>
      <c r="P93" s="25" t="s">
        <v>117</v>
      </c>
      <c r="Q93" s="169" t="str">
        <f t="shared" si="1"/>
        <v>Cambia la evaluación antes de controles</v>
      </c>
      <c r="R93" s="170"/>
    </row>
    <row r="94" spans="1:18" s="10" customFormat="1" ht="38.25" hidden="1" x14ac:dyDescent="0.2">
      <c r="A94" s="195">
        <f>'Admón. Riesgos'!A63</f>
        <v>0</v>
      </c>
      <c r="B94" s="197">
        <f>'Admón. Riesgos'!D63</f>
        <v>0</v>
      </c>
      <c r="C94" s="25">
        <f>'Admón. Riesgos'!O63</f>
        <v>0</v>
      </c>
      <c r="D94" s="470"/>
      <c r="E94" s="113"/>
      <c r="F94" s="93"/>
      <c r="G94" s="93"/>
      <c r="H94" s="93"/>
      <c r="I94" s="93"/>
      <c r="J94" s="93"/>
      <c r="K94" s="166">
        <v>5</v>
      </c>
      <c r="L94" s="25" t="str">
        <f t="shared" si="2"/>
        <v>CATASTROFICO</v>
      </c>
      <c r="M94" s="166">
        <v>3</v>
      </c>
      <c r="N94" s="25" t="str">
        <f t="shared" si="3"/>
        <v>POSIBLE</v>
      </c>
      <c r="O94" s="7">
        <f t="shared" si="0"/>
        <v>15</v>
      </c>
      <c r="P94" s="25" t="s">
        <v>117</v>
      </c>
      <c r="Q94" s="169" t="str">
        <f t="shared" si="1"/>
        <v>Cambia la evaluación antes de controles</v>
      </c>
      <c r="R94" s="170"/>
    </row>
    <row r="95" spans="1:18" s="10" customFormat="1" ht="38.25" hidden="1" x14ac:dyDescent="0.2">
      <c r="A95" s="195">
        <f>'Admón. Riesgos'!A64</f>
        <v>0</v>
      </c>
      <c r="B95" s="197">
        <f>'Admón. Riesgos'!D64</f>
        <v>0</v>
      </c>
      <c r="C95" s="25">
        <f>'Admón. Riesgos'!O64</f>
        <v>0</v>
      </c>
      <c r="D95" s="470"/>
      <c r="E95" s="113"/>
      <c r="F95" s="93"/>
      <c r="G95" s="93"/>
      <c r="H95" s="93"/>
      <c r="I95" s="93"/>
      <c r="J95" s="93"/>
      <c r="K95" s="166">
        <v>5</v>
      </c>
      <c r="L95" s="25" t="str">
        <f t="shared" si="2"/>
        <v>CATASTROFICO</v>
      </c>
      <c r="M95" s="166">
        <v>3</v>
      </c>
      <c r="N95" s="25" t="str">
        <f t="shared" si="3"/>
        <v>POSIBLE</v>
      </c>
      <c r="O95" s="7">
        <f t="shared" si="0"/>
        <v>15</v>
      </c>
      <c r="P95" s="25" t="s">
        <v>117</v>
      </c>
      <c r="Q95" s="169" t="str">
        <f t="shared" si="1"/>
        <v>Cambia la evaluación antes de controles</v>
      </c>
      <c r="R95" s="170"/>
    </row>
    <row r="96" spans="1:18" s="10" customFormat="1" ht="38.25" hidden="1" x14ac:dyDescent="0.2">
      <c r="A96" s="195">
        <f>'Admón. Riesgos'!A65</f>
        <v>0</v>
      </c>
      <c r="B96" s="197">
        <f>'Admón. Riesgos'!D65</f>
        <v>0</v>
      </c>
      <c r="C96" s="25">
        <f>'Admón. Riesgos'!O65</f>
        <v>0</v>
      </c>
      <c r="D96" s="470"/>
      <c r="E96" s="113"/>
      <c r="F96" s="93"/>
      <c r="G96" s="93"/>
      <c r="H96" s="93"/>
      <c r="I96" s="93"/>
      <c r="J96" s="93"/>
      <c r="K96" s="166">
        <v>5</v>
      </c>
      <c r="L96" s="25" t="str">
        <f t="shared" si="2"/>
        <v>CATASTROFICO</v>
      </c>
      <c r="M96" s="166">
        <v>3</v>
      </c>
      <c r="N96" s="25" t="str">
        <f t="shared" si="3"/>
        <v>POSIBLE</v>
      </c>
      <c r="O96" s="7">
        <f t="shared" si="0"/>
        <v>15</v>
      </c>
      <c r="P96" s="25" t="s">
        <v>117</v>
      </c>
      <c r="Q96" s="169" t="str">
        <f t="shared" si="1"/>
        <v>Cambia la evaluación antes de controles</v>
      </c>
      <c r="R96" s="170"/>
    </row>
    <row r="97" spans="1:18" s="10" customFormat="1" ht="38.25" hidden="1" x14ac:dyDescent="0.2">
      <c r="A97" s="195">
        <f>'Admón. Riesgos'!A66</f>
        <v>0</v>
      </c>
      <c r="B97" s="197">
        <f>'Admón. Riesgos'!D66</f>
        <v>0</v>
      </c>
      <c r="C97" s="25">
        <f>'Admón. Riesgos'!O66</f>
        <v>0</v>
      </c>
      <c r="D97" s="470"/>
      <c r="E97" s="113"/>
      <c r="F97" s="93"/>
      <c r="G97" s="93"/>
      <c r="H97" s="93"/>
      <c r="I97" s="93"/>
      <c r="J97" s="93"/>
      <c r="K97" s="166">
        <v>5</v>
      </c>
      <c r="L97" s="25" t="str">
        <f t="shared" si="2"/>
        <v>CATASTROFICO</v>
      </c>
      <c r="M97" s="166">
        <v>3</v>
      </c>
      <c r="N97" s="25" t="str">
        <f t="shared" si="3"/>
        <v>POSIBLE</v>
      </c>
      <c r="O97" s="7">
        <f t="shared" si="0"/>
        <v>15</v>
      </c>
      <c r="P97" s="25" t="s">
        <v>117</v>
      </c>
      <c r="Q97" s="169" t="str">
        <f t="shared" si="1"/>
        <v>Cambia la evaluación antes de controles</v>
      </c>
      <c r="R97" s="170"/>
    </row>
    <row r="98" spans="1:18" s="10" customFormat="1" ht="38.25" hidden="1" x14ac:dyDescent="0.2">
      <c r="A98" s="195">
        <f>'Admón. Riesgos'!A67</f>
        <v>0</v>
      </c>
      <c r="B98" s="197">
        <f>'Admón. Riesgos'!D67</f>
        <v>0</v>
      </c>
      <c r="C98" s="25">
        <f>'Admón. Riesgos'!O67</f>
        <v>0</v>
      </c>
      <c r="D98" s="470"/>
      <c r="E98" s="113"/>
      <c r="F98" s="93"/>
      <c r="G98" s="93"/>
      <c r="H98" s="93"/>
      <c r="I98" s="93"/>
      <c r="J98" s="93"/>
      <c r="K98" s="166">
        <v>5</v>
      </c>
      <c r="L98" s="25" t="str">
        <f t="shared" si="2"/>
        <v>CATASTROFICO</v>
      </c>
      <c r="M98" s="166">
        <v>3</v>
      </c>
      <c r="N98" s="25" t="str">
        <f t="shared" si="3"/>
        <v>POSIBLE</v>
      </c>
      <c r="O98" s="7">
        <f t="shared" si="0"/>
        <v>15</v>
      </c>
      <c r="P98" s="25" t="s">
        <v>117</v>
      </c>
      <c r="Q98" s="169" t="str">
        <f t="shared" si="1"/>
        <v>Cambia la evaluación antes de controles</v>
      </c>
      <c r="R98" s="170"/>
    </row>
    <row r="99" spans="1:18" s="10" customFormat="1" ht="38.25" hidden="1" x14ac:dyDescent="0.2">
      <c r="A99" s="195">
        <f>'Admón. Riesgos'!A68</f>
        <v>0</v>
      </c>
      <c r="B99" s="197">
        <f>'Admón. Riesgos'!D68</f>
        <v>0</v>
      </c>
      <c r="C99" s="25">
        <f>'Admón. Riesgos'!O68</f>
        <v>0</v>
      </c>
      <c r="D99" s="470"/>
      <c r="E99" s="113"/>
      <c r="F99" s="93"/>
      <c r="G99" s="93"/>
      <c r="H99" s="93"/>
      <c r="I99" s="93"/>
      <c r="J99" s="93"/>
      <c r="K99" s="166">
        <v>5</v>
      </c>
      <c r="L99" s="25" t="str">
        <f t="shared" si="2"/>
        <v>CATASTROFICO</v>
      </c>
      <c r="M99" s="166">
        <v>3</v>
      </c>
      <c r="N99" s="25" t="str">
        <f t="shared" si="3"/>
        <v>POSIBLE</v>
      </c>
      <c r="O99" s="7">
        <f t="shared" si="0"/>
        <v>15</v>
      </c>
      <c r="P99" s="25" t="s">
        <v>117</v>
      </c>
      <c r="Q99" s="169" t="str">
        <f t="shared" si="1"/>
        <v>Cambia la evaluación antes de controles</v>
      </c>
      <c r="R99" s="170"/>
    </row>
    <row r="100" spans="1:18" s="10" customFormat="1" ht="38.25" hidden="1" x14ac:dyDescent="0.2">
      <c r="A100" s="195">
        <f>'Admón. Riesgos'!A69</f>
        <v>0</v>
      </c>
      <c r="B100" s="197">
        <f>'Admón. Riesgos'!D69</f>
        <v>0</v>
      </c>
      <c r="C100" s="25">
        <f>'Admón. Riesgos'!O69</f>
        <v>0</v>
      </c>
      <c r="D100" s="470"/>
      <c r="E100" s="113"/>
      <c r="F100" s="93"/>
      <c r="G100" s="93"/>
      <c r="H100" s="93"/>
      <c r="I100" s="93"/>
      <c r="J100" s="93"/>
      <c r="K100" s="166">
        <v>5</v>
      </c>
      <c r="L100" s="25" t="str">
        <f t="shared" si="2"/>
        <v>CATASTROFICO</v>
      </c>
      <c r="M100" s="166">
        <v>3</v>
      </c>
      <c r="N100" s="25" t="str">
        <f t="shared" si="3"/>
        <v>POSIBLE</v>
      </c>
      <c r="O100" s="7">
        <f t="shared" si="0"/>
        <v>15</v>
      </c>
      <c r="P100" s="25" t="s">
        <v>117</v>
      </c>
      <c r="Q100" s="169" t="str">
        <f t="shared" si="1"/>
        <v>Cambia la evaluación antes de controles</v>
      </c>
      <c r="R100" s="170"/>
    </row>
    <row r="101" spans="1:18" s="10" customFormat="1" ht="38.25" hidden="1" x14ac:dyDescent="0.2">
      <c r="A101" s="195">
        <f>'Admón. Riesgos'!A70</f>
        <v>0</v>
      </c>
      <c r="B101" s="197">
        <f>'Admón. Riesgos'!D70</f>
        <v>0</v>
      </c>
      <c r="C101" s="25">
        <f>'Admón. Riesgos'!O70</f>
        <v>0</v>
      </c>
      <c r="D101" s="470"/>
      <c r="E101" s="113"/>
      <c r="F101" s="93"/>
      <c r="G101" s="93"/>
      <c r="H101" s="93"/>
      <c r="I101" s="93"/>
      <c r="J101" s="93"/>
      <c r="K101" s="166">
        <v>5</v>
      </c>
      <c r="L101" s="25" t="str">
        <f t="shared" si="2"/>
        <v>CATASTROFICO</v>
      </c>
      <c r="M101" s="166">
        <v>3</v>
      </c>
      <c r="N101" s="25" t="str">
        <f t="shared" si="3"/>
        <v>POSIBLE</v>
      </c>
      <c r="O101" s="7">
        <f t="shared" si="0"/>
        <v>15</v>
      </c>
      <c r="P101" s="25" t="s">
        <v>117</v>
      </c>
      <c r="Q101" s="169" t="str">
        <f t="shared" si="1"/>
        <v>Cambia la evaluación antes de controles</v>
      </c>
      <c r="R101" s="170"/>
    </row>
    <row r="102" spans="1:18" s="10" customFormat="1" ht="38.25" hidden="1" x14ac:dyDescent="0.2">
      <c r="A102" s="195">
        <f>'Admón. Riesgos'!A71</f>
        <v>0</v>
      </c>
      <c r="B102" s="197">
        <f>'Admón. Riesgos'!D71</f>
        <v>0</v>
      </c>
      <c r="C102" s="25">
        <f>'Admón. Riesgos'!O71</f>
        <v>0</v>
      </c>
      <c r="D102" s="470"/>
      <c r="E102" s="113"/>
      <c r="F102" s="93"/>
      <c r="G102" s="93"/>
      <c r="H102" s="93"/>
      <c r="I102" s="93"/>
      <c r="J102" s="93"/>
      <c r="K102" s="166">
        <v>5</v>
      </c>
      <c r="L102" s="25" t="str">
        <f t="shared" si="2"/>
        <v>CATASTROFICO</v>
      </c>
      <c r="M102" s="166">
        <v>3</v>
      </c>
      <c r="N102" s="25" t="str">
        <f t="shared" si="3"/>
        <v>POSIBLE</v>
      </c>
      <c r="O102" s="7">
        <f t="shared" si="0"/>
        <v>15</v>
      </c>
      <c r="P102" s="25" t="s">
        <v>117</v>
      </c>
      <c r="Q102" s="169" t="str">
        <f t="shared" si="1"/>
        <v>Cambia la evaluación antes de controles</v>
      </c>
      <c r="R102" s="170"/>
    </row>
    <row r="103" spans="1:18" s="10" customFormat="1" ht="38.25" hidden="1" x14ac:dyDescent="0.2">
      <c r="A103" s="195">
        <f>'Admón. Riesgos'!A72</f>
        <v>0</v>
      </c>
      <c r="B103" s="197">
        <f>'Admón. Riesgos'!D72</f>
        <v>0</v>
      </c>
      <c r="C103" s="25">
        <f>'Admón. Riesgos'!O72</f>
        <v>0</v>
      </c>
      <c r="D103" s="470"/>
      <c r="E103" s="113"/>
      <c r="F103" s="93"/>
      <c r="G103" s="93"/>
      <c r="H103" s="93"/>
      <c r="I103" s="93"/>
      <c r="J103" s="93"/>
      <c r="K103" s="166">
        <v>5</v>
      </c>
      <c r="L103" s="25" t="str">
        <f t="shared" si="2"/>
        <v>CATASTROFICO</v>
      </c>
      <c r="M103" s="166">
        <v>3</v>
      </c>
      <c r="N103" s="25" t="str">
        <f t="shared" si="3"/>
        <v>POSIBLE</v>
      </c>
      <c r="O103" s="7">
        <f t="shared" si="0"/>
        <v>15</v>
      </c>
      <c r="P103" s="25" t="s">
        <v>117</v>
      </c>
      <c r="Q103" s="169" t="str">
        <f t="shared" si="1"/>
        <v>Cambia la evaluación antes de controles</v>
      </c>
      <c r="R103" s="170"/>
    </row>
    <row r="104" spans="1:18" s="10" customFormat="1" ht="38.25" hidden="1" x14ac:dyDescent="0.2">
      <c r="A104" s="195">
        <f>'Admón. Riesgos'!A73</f>
        <v>0</v>
      </c>
      <c r="B104" s="197">
        <f>'Admón. Riesgos'!D73</f>
        <v>0</v>
      </c>
      <c r="C104" s="25">
        <f>'Admón. Riesgos'!O73</f>
        <v>0</v>
      </c>
      <c r="D104" s="470"/>
      <c r="E104" s="113"/>
      <c r="F104" s="93"/>
      <c r="G104" s="93"/>
      <c r="H104" s="93"/>
      <c r="I104" s="93"/>
      <c r="J104" s="93"/>
      <c r="K104" s="166">
        <v>5</v>
      </c>
      <c r="L104" s="25" t="str">
        <f t="shared" si="2"/>
        <v>CATASTROFICO</v>
      </c>
      <c r="M104" s="166">
        <v>3</v>
      </c>
      <c r="N104" s="25" t="str">
        <f t="shared" si="3"/>
        <v>POSIBLE</v>
      </c>
      <c r="O104" s="7">
        <f t="shared" si="0"/>
        <v>15</v>
      </c>
      <c r="P104" s="25" t="s">
        <v>117</v>
      </c>
      <c r="Q104" s="169" t="str">
        <f t="shared" si="1"/>
        <v>Cambia la evaluación antes de controles</v>
      </c>
      <c r="R104" s="170"/>
    </row>
    <row r="105" spans="1:18" s="10" customFormat="1" ht="38.25" hidden="1" x14ac:dyDescent="0.2">
      <c r="A105" s="195">
        <f>'Admón. Riesgos'!A74</f>
        <v>0</v>
      </c>
      <c r="B105" s="197">
        <f>'Admón. Riesgos'!D74</f>
        <v>0</v>
      </c>
      <c r="C105" s="25">
        <f>'Admón. Riesgos'!O74</f>
        <v>0</v>
      </c>
      <c r="D105" s="470"/>
      <c r="E105" s="113"/>
      <c r="F105" s="93"/>
      <c r="G105" s="93"/>
      <c r="H105" s="93"/>
      <c r="I105" s="93"/>
      <c r="J105" s="93"/>
      <c r="K105" s="166">
        <v>5</v>
      </c>
      <c r="L105" s="25" t="str">
        <f t="shared" si="2"/>
        <v>CATASTROFICO</v>
      </c>
      <c r="M105" s="166">
        <v>3</v>
      </c>
      <c r="N105" s="25" t="str">
        <f t="shared" si="3"/>
        <v>POSIBLE</v>
      </c>
      <c r="O105" s="7">
        <f t="shared" si="0"/>
        <v>15</v>
      </c>
      <c r="P105" s="25" t="s">
        <v>117</v>
      </c>
      <c r="Q105" s="169" t="str">
        <f t="shared" si="1"/>
        <v>Cambia la evaluación antes de controles</v>
      </c>
      <c r="R105" s="170"/>
    </row>
    <row r="106" spans="1:18" s="10" customFormat="1" ht="38.25" hidden="1" x14ac:dyDescent="0.2">
      <c r="A106" s="195">
        <f>'Admón. Riesgos'!A75</f>
        <v>0</v>
      </c>
      <c r="B106" s="197">
        <f>'Admón. Riesgos'!D75</f>
        <v>0</v>
      </c>
      <c r="C106" s="25">
        <f>'Admón. Riesgos'!O75</f>
        <v>0</v>
      </c>
      <c r="D106" s="470"/>
      <c r="E106" s="113"/>
      <c r="F106" s="93"/>
      <c r="G106" s="93"/>
      <c r="H106" s="93"/>
      <c r="I106" s="93"/>
      <c r="J106" s="93"/>
      <c r="K106" s="166">
        <v>5</v>
      </c>
      <c r="L106" s="25" t="str">
        <f t="shared" si="2"/>
        <v>CATASTROFICO</v>
      </c>
      <c r="M106" s="166">
        <v>3</v>
      </c>
      <c r="N106" s="25" t="str">
        <f t="shared" si="3"/>
        <v>POSIBLE</v>
      </c>
      <c r="O106" s="7">
        <f t="shared" si="0"/>
        <v>15</v>
      </c>
      <c r="P106" s="25" t="s">
        <v>117</v>
      </c>
      <c r="Q106" s="169" t="str">
        <f t="shared" si="1"/>
        <v>Cambia la evaluación antes de controles</v>
      </c>
      <c r="R106" s="170"/>
    </row>
    <row r="107" spans="1:18" s="10" customFormat="1" ht="38.25" hidden="1" x14ac:dyDescent="0.2">
      <c r="A107" s="195">
        <f>'Admón. Riesgos'!A76</f>
        <v>0</v>
      </c>
      <c r="B107" s="197">
        <f>'Admón. Riesgos'!D76</f>
        <v>0</v>
      </c>
      <c r="C107" s="25">
        <f>'Admón. Riesgos'!O76</f>
        <v>0</v>
      </c>
      <c r="D107" s="470"/>
      <c r="E107" s="113"/>
      <c r="F107" s="93"/>
      <c r="G107" s="93"/>
      <c r="H107" s="93"/>
      <c r="I107" s="93"/>
      <c r="J107" s="93"/>
      <c r="K107" s="166">
        <v>5</v>
      </c>
      <c r="L107" s="25" t="str">
        <f t="shared" si="2"/>
        <v>CATASTROFICO</v>
      </c>
      <c r="M107" s="166">
        <v>3</v>
      </c>
      <c r="N107" s="25" t="str">
        <f t="shared" si="3"/>
        <v>POSIBLE</v>
      </c>
      <c r="O107" s="7">
        <f t="shared" si="0"/>
        <v>15</v>
      </c>
      <c r="P107" s="25" t="s">
        <v>117</v>
      </c>
      <c r="Q107" s="169" t="str">
        <f t="shared" si="1"/>
        <v>Cambia la evaluación antes de controles</v>
      </c>
      <c r="R107" s="170"/>
    </row>
    <row r="108" spans="1:18" s="10" customFormat="1" ht="38.25" hidden="1" x14ac:dyDescent="0.2">
      <c r="A108" s="195">
        <f>'Admón. Riesgos'!A77</f>
        <v>0</v>
      </c>
      <c r="B108" s="197">
        <f>'Admón. Riesgos'!D77</f>
        <v>0</v>
      </c>
      <c r="C108" s="25">
        <f>'Admón. Riesgos'!O77</f>
        <v>0</v>
      </c>
      <c r="D108" s="470"/>
      <c r="E108" s="113"/>
      <c r="F108" s="93"/>
      <c r="G108" s="93"/>
      <c r="H108" s="93"/>
      <c r="I108" s="93"/>
      <c r="J108" s="93"/>
      <c r="K108" s="166">
        <v>5</v>
      </c>
      <c r="L108" s="25" t="str">
        <f t="shared" ref="L108:L126" si="4">IF(K108=3,"MODERADO",IF(K108=4,"MAYOR",IF(K108=5,"CATASTROFICO","")))</f>
        <v>CATASTROFICO</v>
      </c>
      <c r="M108" s="166">
        <v>3</v>
      </c>
      <c r="N108" s="25" t="str">
        <f t="shared" ref="N108:N126" si="5">IF(M108=1,"RARA VEZ",IF(M108=2,"IMPROBABLE",IF(M108=3,"POSIBLE",IF(M108=4,"PROBABLE",IF(M108=5,"CASI SEGURO","")))))</f>
        <v>POSIBLE</v>
      </c>
      <c r="O108" s="7">
        <f t="shared" ref="O108:O126" si="6">K108*M108</f>
        <v>15</v>
      </c>
      <c r="P108" s="25" t="s">
        <v>117</v>
      </c>
      <c r="Q108" s="169" t="str">
        <f t="shared" ref="Q108:Q126" si="7">IF(P108=C108,"Se mantiene en la zona de riesgo",IF(AND(P108="*",C108="·"),"·","Cambia la evaluación antes de controles"))</f>
        <v>Cambia la evaluación antes de controles</v>
      </c>
      <c r="R108" s="170"/>
    </row>
    <row r="109" spans="1:18" s="10" customFormat="1" ht="38.25" hidden="1" x14ac:dyDescent="0.2">
      <c r="A109" s="195">
        <f>'Admón. Riesgos'!A78</f>
        <v>0</v>
      </c>
      <c r="B109" s="197">
        <f>'Admón. Riesgos'!D78</f>
        <v>0</v>
      </c>
      <c r="C109" s="25">
        <f>'Admón. Riesgos'!O78</f>
        <v>0</v>
      </c>
      <c r="D109" s="470"/>
      <c r="E109" s="113"/>
      <c r="F109" s="93"/>
      <c r="G109" s="93"/>
      <c r="H109" s="93"/>
      <c r="I109" s="93"/>
      <c r="J109" s="93"/>
      <c r="K109" s="166">
        <v>5</v>
      </c>
      <c r="L109" s="25" t="str">
        <f t="shared" si="4"/>
        <v>CATASTROFICO</v>
      </c>
      <c r="M109" s="166">
        <v>3</v>
      </c>
      <c r="N109" s="25" t="str">
        <f t="shared" si="5"/>
        <v>POSIBLE</v>
      </c>
      <c r="O109" s="7">
        <f t="shared" si="6"/>
        <v>15</v>
      </c>
      <c r="P109" s="25" t="s">
        <v>117</v>
      </c>
      <c r="Q109" s="169" t="str">
        <f t="shared" si="7"/>
        <v>Cambia la evaluación antes de controles</v>
      </c>
      <c r="R109" s="170"/>
    </row>
    <row r="110" spans="1:18" s="10" customFormat="1" ht="38.25" hidden="1" x14ac:dyDescent="0.2">
      <c r="A110" s="195">
        <f>'Admón. Riesgos'!A79</f>
        <v>0</v>
      </c>
      <c r="B110" s="197">
        <f>'Admón. Riesgos'!D79</f>
        <v>0</v>
      </c>
      <c r="C110" s="25">
        <f>'Admón. Riesgos'!O79</f>
        <v>0</v>
      </c>
      <c r="D110" s="470"/>
      <c r="E110" s="113"/>
      <c r="F110" s="93"/>
      <c r="G110" s="93"/>
      <c r="H110" s="93"/>
      <c r="I110" s="93"/>
      <c r="J110" s="93"/>
      <c r="K110" s="166">
        <v>5</v>
      </c>
      <c r="L110" s="25" t="str">
        <f t="shared" si="4"/>
        <v>CATASTROFICO</v>
      </c>
      <c r="M110" s="166">
        <v>3</v>
      </c>
      <c r="N110" s="25" t="str">
        <f t="shared" si="5"/>
        <v>POSIBLE</v>
      </c>
      <c r="O110" s="7">
        <f t="shared" si="6"/>
        <v>15</v>
      </c>
      <c r="P110" s="25" t="s">
        <v>117</v>
      </c>
      <c r="Q110" s="169" t="str">
        <f t="shared" si="7"/>
        <v>Cambia la evaluación antes de controles</v>
      </c>
      <c r="R110" s="170"/>
    </row>
    <row r="111" spans="1:18" s="10" customFormat="1" ht="38.25" hidden="1" x14ac:dyDescent="0.2">
      <c r="A111" s="195">
        <f>'Admón. Riesgos'!A80</f>
        <v>0</v>
      </c>
      <c r="B111" s="197">
        <f>'Admón. Riesgos'!D80</f>
        <v>0</v>
      </c>
      <c r="C111" s="25">
        <f>'Admón. Riesgos'!O80</f>
        <v>0</v>
      </c>
      <c r="D111" s="470"/>
      <c r="E111" s="113"/>
      <c r="F111" s="93"/>
      <c r="G111" s="93"/>
      <c r="H111" s="93"/>
      <c r="I111" s="93"/>
      <c r="J111" s="93"/>
      <c r="K111" s="166">
        <v>5</v>
      </c>
      <c r="L111" s="25" t="str">
        <f t="shared" si="4"/>
        <v>CATASTROFICO</v>
      </c>
      <c r="M111" s="166">
        <v>3</v>
      </c>
      <c r="N111" s="25" t="str">
        <f t="shared" si="5"/>
        <v>POSIBLE</v>
      </c>
      <c r="O111" s="7">
        <f t="shared" si="6"/>
        <v>15</v>
      </c>
      <c r="P111" s="25" t="s">
        <v>117</v>
      </c>
      <c r="Q111" s="169" t="str">
        <f t="shared" si="7"/>
        <v>Cambia la evaluación antes de controles</v>
      </c>
      <c r="R111" s="170"/>
    </row>
    <row r="112" spans="1:18" s="10" customFormat="1" ht="38.25" hidden="1" x14ac:dyDescent="0.2">
      <c r="A112" s="195">
        <f>'Admón. Riesgos'!A81</f>
        <v>0</v>
      </c>
      <c r="B112" s="197">
        <f>'Admón. Riesgos'!D81</f>
        <v>0</v>
      </c>
      <c r="C112" s="25">
        <f>'Admón. Riesgos'!O81</f>
        <v>0</v>
      </c>
      <c r="D112" s="470"/>
      <c r="E112" s="113"/>
      <c r="F112" s="93"/>
      <c r="G112" s="93"/>
      <c r="H112" s="93"/>
      <c r="I112" s="93"/>
      <c r="J112" s="93"/>
      <c r="K112" s="166">
        <v>5</v>
      </c>
      <c r="L112" s="25" t="str">
        <f t="shared" si="4"/>
        <v>CATASTROFICO</v>
      </c>
      <c r="M112" s="166">
        <v>3</v>
      </c>
      <c r="N112" s="25" t="str">
        <f t="shared" si="5"/>
        <v>POSIBLE</v>
      </c>
      <c r="O112" s="7">
        <f t="shared" si="6"/>
        <v>15</v>
      </c>
      <c r="P112" s="25" t="s">
        <v>117</v>
      </c>
      <c r="Q112" s="169" t="str">
        <f t="shared" si="7"/>
        <v>Cambia la evaluación antes de controles</v>
      </c>
      <c r="R112" s="170"/>
    </row>
    <row r="113" spans="1:18" s="10" customFormat="1" ht="38.25" hidden="1" x14ac:dyDescent="0.2">
      <c r="A113" s="195">
        <f>'Admón. Riesgos'!A82</f>
        <v>0</v>
      </c>
      <c r="B113" s="197">
        <f>'Admón. Riesgos'!D82</f>
        <v>0</v>
      </c>
      <c r="C113" s="25">
        <f>'Admón. Riesgos'!O82</f>
        <v>0</v>
      </c>
      <c r="D113" s="470"/>
      <c r="E113" s="113"/>
      <c r="F113" s="93"/>
      <c r="G113" s="93"/>
      <c r="H113" s="93"/>
      <c r="I113" s="93"/>
      <c r="J113" s="93"/>
      <c r="K113" s="166">
        <v>5</v>
      </c>
      <c r="L113" s="25" t="str">
        <f t="shared" si="4"/>
        <v>CATASTROFICO</v>
      </c>
      <c r="M113" s="166">
        <v>3</v>
      </c>
      <c r="N113" s="25" t="str">
        <f t="shared" si="5"/>
        <v>POSIBLE</v>
      </c>
      <c r="O113" s="7">
        <f t="shared" si="6"/>
        <v>15</v>
      </c>
      <c r="P113" s="25" t="s">
        <v>117</v>
      </c>
      <c r="Q113" s="169" t="str">
        <f t="shared" si="7"/>
        <v>Cambia la evaluación antes de controles</v>
      </c>
      <c r="R113" s="170"/>
    </row>
    <row r="114" spans="1:18" s="10" customFormat="1" ht="38.25" hidden="1" x14ac:dyDescent="0.2">
      <c r="A114" s="195">
        <f>'Admón. Riesgos'!A83</f>
        <v>0</v>
      </c>
      <c r="B114" s="197">
        <f>'Admón. Riesgos'!D83</f>
        <v>0</v>
      </c>
      <c r="C114" s="25">
        <f>'Admón. Riesgos'!O83</f>
        <v>0</v>
      </c>
      <c r="D114" s="470"/>
      <c r="E114" s="113"/>
      <c r="F114" s="93"/>
      <c r="G114" s="93"/>
      <c r="H114" s="93"/>
      <c r="I114" s="93"/>
      <c r="J114" s="93"/>
      <c r="K114" s="166">
        <v>5</v>
      </c>
      <c r="L114" s="25" t="str">
        <f t="shared" si="4"/>
        <v>CATASTROFICO</v>
      </c>
      <c r="M114" s="166">
        <v>3</v>
      </c>
      <c r="N114" s="25" t="str">
        <f t="shared" si="5"/>
        <v>POSIBLE</v>
      </c>
      <c r="O114" s="7">
        <f t="shared" si="6"/>
        <v>15</v>
      </c>
      <c r="P114" s="25" t="s">
        <v>117</v>
      </c>
      <c r="Q114" s="169" t="str">
        <f t="shared" si="7"/>
        <v>Cambia la evaluación antes de controles</v>
      </c>
      <c r="R114" s="170"/>
    </row>
    <row r="115" spans="1:18" s="10" customFormat="1" ht="38.25" hidden="1" x14ac:dyDescent="0.2">
      <c r="A115" s="195">
        <f>'Admón. Riesgos'!A84</f>
        <v>0</v>
      </c>
      <c r="B115" s="197">
        <f>'Admón. Riesgos'!D84</f>
        <v>0</v>
      </c>
      <c r="C115" s="25">
        <f>'Admón. Riesgos'!O84</f>
        <v>0</v>
      </c>
      <c r="D115" s="470"/>
      <c r="E115" s="113"/>
      <c r="F115" s="93"/>
      <c r="G115" s="93"/>
      <c r="H115" s="93"/>
      <c r="I115" s="93"/>
      <c r="J115" s="93"/>
      <c r="K115" s="166">
        <v>5</v>
      </c>
      <c r="L115" s="25" t="str">
        <f t="shared" si="4"/>
        <v>CATASTROFICO</v>
      </c>
      <c r="M115" s="166">
        <v>3</v>
      </c>
      <c r="N115" s="25" t="str">
        <f t="shared" si="5"/>
        <v>POSIBLE</v>
      </c>
      <c r="O115" s="7">
        <f t="shared" si="6"/>
        <v>15</v>
      </c>
      <c r="P115" s="25" t="s">
        <v>117</v>
      </c>
      <c r="Q115" s="169" t="str">
        <f t="shared" si="7"/>
        <v>Cambia la evaluación antes de controles</v>
      </c>
      <c r="R115" s="170"/>
    </row>
    <row r="116" spans="1:18" s="10" customFormat="1" ht="38.25" hidden="1" x14ac:dyDescent="0.2">
      <c r="A116" s="195">
        <f>'Admón. Riesgos'!A85</f>
        <v>0</v>
      </c>
      <c r="B116" s="197">
        <f>'Admón. Riesgos'!D85</f>
        <v>0</v>
      </c>
      <c r="C116" s="25">
        <f>'Admón. Riesgos'!O85</f>
        <v>0</v>
      </c>
      <c r="D116" s="470"/>
      <c r="E116" s="113"/>
      <c r="F116" s="93"/>
      <c r="G116" s="93"/>
      <c r="H116" s="93"/>
      <c r="I116" s="93"/>
      <c r="J116" s="93"/>
      <c r="K116" s="166">
        <v>5</v>
      </c>
      <c r="L116" s="25" t="str">
        <f t="shared" si="4"/>
        <v>CATASTROFICO</v>
      </c>
      <c r="M116" s="166">
        <v>3</v>
      </c>
      <c r="N116" s="25" t="str">
        <f t="shared" si="5"/>
        <v>POSIBLE</v>
      </c>
      <c r="O116" s="7">
        <f t="shared" si="6"/>
        <v>15</v>
      </c>
      <c r="P116" s="25" t="s">
        <v>117</v>
      </c>
      <c r="Q116" s="169" t="str">
        <f t="shared" si="7"/>
        <v>Cambia la evaluación antes de controles</v>
      </c>
      <c r="R116" s="170"/>
    </row>
    <row r="117" spans="1:18" s="10" customFormat="1" ht="38.25" hidden="1" x14ac:dyDescent="0.2">
      <c r="A117" s="195">
        <f>'Admón. Riesgos'!A86</f>
        <v>0</v>
      </c>
      <c r="B117" s="197">
        <f>'Admón. Riesgos'!D86</f>
        <v>0</v>
      </c>
      <c r="C117" s="25">
        <f>'Admón. Riesgos'!O86</f>
        <v>0</v>
      </c>
      <c r="D117" s="470"/>
      <c r="E117" s="113"/>
      <c r="F117" s="93"/>
      <c r="G117" s="93"/>
      <c r="H117" s="93"/>
      <c r="I117" s="93"/>
      <c r="J117" s="93"/>
      <c r="K117" s="166">
        <v>5</v>
      </c>
      <c r="L117" s="25" t="str">
        <f t="shared" si="4"/>
        <v>CATASTROFICO</v>
      </c>
      <c r="M117" s="166">
        <v>3</v>
      </c>
      <c r="N117" s="25" t="str">
        <f t="shared" si="5"/>
        <v>POSIBLE</v>
      </c>
      <c r="O117" s="7">
        <f t="shared" si="6"/>
        <v>15</v>
      </c>
      <c r="P117" s="25" t="s">
        <v>117</v>
      </c>
      <c r="Q117" s="169" t="str">
        <f t="shared" si="7"/>
        <v>Cambia la evaluación antes de controles</v>
      </c>
      <c r="R117" s="170"/>
    </row>
    <row r="118" spans="1:18" s="10" customFormat="1" ht="38.25" hidden="1" x14ac:dyDescent="0.2">
      <c r="A118" s="195">
        <f>'Admón. Riesgos'!A87</f>
        <v>0</v>
      </c>
      <c r="B118" s="197">
        <f>'Admón. Riesgos'!D87</f>
        <v>0</v>
      </c>
      <c r="C118" s="25">
        <f>'Admón. Riesgos'!O87</f>
        <v>0</v>
      </c>
      <c r="D118" s="470"/>
      <c r="E118" s="113"/>
      <c r="F118" s="93"/>
      <c r="G118" s="93"/>
      <c r="H118" s="93"/>
      <c r="I118" s="93"/>
      <c r="J118" s="93"/>
      <c r="K118" s="166">
        <v>5</v>
      </c>
      <c r="L118" s="25" t="str">
        <f t="shared" si="4"/>
        <v>CATASTROFICO</v>
      </c>
      <c r="M118" s="166">
        <v>3</v>
      </c>
      <c r="N118" s="25" t="str">
        <f t="shared" si="5"/>
        <v>POSIBLE</v>
      </c>
      <c r="O118" s="7">
        <f t="shared" si="6"/>
        <v>15</v>
      </c>
      <c r="P118" s="25" t="s">
        <v>117</v>
      </c>
      <c r="Q118" s="169" t="str">
        <f t="shared" si="7"/>
        <v>Cambia la evaluación antes de controles</v>
      </c>
      <c r="R118" s="170"/>
    </row>
    <row r="119" spans="1:18" s="10" customFormat="1" ht="38.25" hidden="1" x14ac:dyDescent="0.2">
      <c r="A119" s="195">
        <f>'Admón. Riesgos'!A88</f>
        <v>0</v>
      </c>
      <c r="B119" s="197">
        <f>'Admón. Riesgos'!D88</f>
        <v>0</v>
      </c>
      <c r="C119" s="25">
        <f>'Admón. Riesgos'!O88</f>
        <v>0</v>
      </c>
      <c r="D119" s="470"/>
      <c r="E119" s="113"/>
      <c r="F119" s="93"/>
      <c r="G119" s="93"/>
      <c r="H119" s="93"/>
      <c r="I119" s="93"/>
      <c r="J119" s="93"/>
      <c r="K119" s="166">
        <v>5</v>
      </c>
      <c r="L119" s="25" t="str">
        <f t="shared" si="4"/>
        <v>CATASTROFICO</v>
      </c>
      <c r="M119" s="166">
        <v>3</v>
      </c>
      <c r="N119" s="25" t="str">
        <f t="shared" si="5"/>
        <v>POSIBLE</v>
      </c>
      <c r="O119" s="7">
        <f t="shared" si="6"/>
        <v>15</v>
      </c>
      <c r="P119" s="25" t="s">
        <v>117</v>
      </c>
      <c r="Q119" s="169" t="str">
        <f t="shared" si="7"/>
        <v>Cambia la evaluación antes de controles</v>
      </c>
      <c r="R119" s="170"/>
    </row>
    <row r="120" spans="1:18" s="10" customFormat="1" ht="38.25" hidden="1" x14ac:dyDescent="0.2">
      <c r="A120" s="195">
        <f>'Admón. Riesgos'!A89</f>
        <v>0</v>
      </c>
      <c r="B120" s="197">
        <f>'Admón. Riesgos'!D89</f>
        <v>0</v>
      </c>
      <c r="C120" s="25">
        <f>'Admón. Riesgos'!O89</f>
        <v>0</v>
      </c>
      <c r="D120" s="470"/>
      <c r="E120" s="113"/>
      <c r="F120" s="93"/>
      <c r="G120" s="93"/>
      <c r="H120" s="93"/>
      <c r="I120" s="93"/>
      <c r="J120" s="93"/>
      <c r="K120" s="166">
        <v>5</v>
      </c>
      <c r="L120" s="25" t="str">
        <f t="shared" si="4"/>
        <v>CATASTROFICO</v>
      </c>
      <c r="M120" s="166">
        <v>3</v>
      </c>
      <c r="N120" s="25" t="str">
        <f t="shared" si="5"/>
        <v>POSIBLE</v>
      </c>
      <c r="O120" s="7">
        <f t="shared" si="6"/>
        <v>15</v>
      </c>
      <c r="P120" s="25" t="s">
        <v>117</v>
      </c>
      <c r="Q120" s="169" t="str">
        <f t="shared" si="7"/>
        <v>Cambia la evaluación antes de controles</v>
      </c>
      <c r="R120" s="170"/>
    </row>
    <row r="121" spans="1:18" s="10" customFormat="1" ht="38.25" hidden="1" x14ac:dyDescent="0.2">
      <c r="A121" s="195">
        <f>'Admón. Riesgos'!A90</f>
        <v>0</v>
      </c>
      <c r="B121" s="197">
        <f>'Admón. Riesgos'!D90</f>
        <v>0</v>
      </c>
      <c r="C121" s="25">
        <f>'Admón. Riesgos'!O90</f>
        <v>0</v>
      </c>
      <c r="D121" s="470"/>
      <c r="E121" s="113"/>
      <c r="F121" s="93"/>
      <c r="G121" s="93"/>
      <c r="H121" s="93"/>
      <c r="I121" s="93"/>
      <c r="J121" s="93"/>
      <c r="K121" s="166">
        <v>5</v>
      </c>
      <c r="L121" s="25" t="str">
        <f t="shared" si="4"/>
        <v>CATASTROFICO</v>
      </c>
      <c r="M121" s="166">
        <v>3</v>
      </c>
      <c r="N121" s="25" t="str">
        <f t="shared" si="5"/>
        <v>POSIBLE</v>
      </c>
      <c r="O121" s="7">
        <f t="shared" si="6"/>
        <v>15</v>
      </c>
      <c r="P121" s="25" t="s">
        <v>117</v>
      </c>
      <c r="Q121" s="169" t="str">
        <f t="shared" si="7"/>
        <v>Cambia la evaluación antes de controles</v>
      </c>
      <c r="R121" s="170"/>
    </row>
    <row r="122" spans="1:18" s="10" customFormat="1" ht="38.25" hidden="1" x14ac:dyDescent="0.2">
      <c r="A122" s="195">
        <f>'Admón. Riesgos'!A91</f>
        <v>0</v>
      </c>
      <c r="B122" s="197">
        <f>'Admón. Riesgos'!D91</f>
        <v>0</v>
      </c>
      <c r="C122" s="25">
        <f>'Admón. Riesgos'!O91</f>
        <v>0</v>
      </c>
      <c r="D122" s="470"/>
      <c r="E122" s="113"/>
      <c r="F122" s="93"/>
      <c r="G122" s="93"/>
      <c r="H122" s="93"/>
      <c r="I122" s="93"/>
      <c r="J122" s="93"/>
      <c r="K122" s="166">
        <v>5</v>
      </c>
      <c r="L122" s="25" t="str">
        <f t="shared" si="4"/>
        <v>CATASTROFICO</v>
      </c>
      <c r="M122" s="166">
        <v>3</v>
      </c>
      <c r="N122" s="25" t="str">
        <f t="shared" si="5"/>
        <v>POSIBLE</v>
      </c>
      <c r="O122" s="7">
        <f t="shared" si="6"/>
        <v>15</v>
      </c>
      <c r="P122" s="25" t="s">
        <v>117</v>
      </c>
      <c r="Q122" s="169" t="str">
        <f t="shared" si="7"/>
        <v>Cambia la evaluación antes de controles</v>
      </c>
      <c r="R122" s="170"/>
    </row>
    <row r="123" spans="1:18" s="10" customFormat="1" ht="38.25" hidden="1" x14ac:dyDescent="0.2">
      <c r="A123" s="195">
        <f>'Admón. Riesgos'!A92</f>
        <v>0</v>
      </c>
      <c r="B123" s="197">
        <f>'Admón. Riesgos'!D92</f>
        <v>0</v>
      </c>
      <c r="C123" s="25">
        <f>'Admón. Riesgos'!O92</f>
        <v>0</v>
      </c>
      <c r="D123" s="470"/>
      <c r="E123" s="113"/>
      <c r="F123" s="93"/>
      <c r="G123" s="93"/>
      <c r="H123" s="93"/>
      <c r="I123" s="93"/>
      <c r="J123" s="93"/>
      <c r="K123" s="166">
        <v>5</v>
      </c>
      <c r="L123" s="25" t="str">
        <f t="shared" si="4"/>
        <v>CATASTROFICO</v>
      </c>
      <c r="M123" s="166">
        <v>3</v>
      </c>
      <c r="N123" s="25" t="str">
        <f t="shared" si="5"/>
        <v>POSIBLE</v>
      </c>
      <c r="O123" s="7">
        <f t="shared" si="6"/>
        <v>15</v>
      </c>
      <c r="P123" s="25" t="s">
        <v>117</v>
      </c>
      <c r="Q123" s="169" t="str">
        <f t="shared" si="7"/>
        <v>Cambia la evaluación antes de controles</v>
      </c>
      <c r="R123" s="170"/>
    </row>
    <row r="124" spans="1:18" s="10" customFormat="1" ht="38.25" hidden="1" x14ac:dyDescent="0.2">
      <c r="A124" s="195">
        <f>'Admón. Riesgos'!A93</f>
        <v>0</v>
      </c>
      <c r="B124" s="197">
        <f>'Admón. Riesgos'!D93</f>
        <v>0</v>
      </c>
      <c r="C124" s="25">
        <f>'Admón. Riesgos'!O93</f>
        <v>0</v>
      </c>
      <c r="D124" s="470"/>
      <c r="E124" s="113"/>
      <c r="F124" s="93"/>
      <c r="G124" s="93"/>
      <c r="H124" s="93"/>
      <c r="I124" s="93"/>
      <c r="J124" s="93"/>
      <c r="K124" s="166">
        <v>5</v>
      </c>
      <c r="L124" s="25" t="str">
        <f t="shared" si="4"/>
        <v>CATASTROFICO</v>
      </c>
      <c r="M124" s="166">
        <v>3</v>
      </c>
      <c r="N124" s="25" t="str">
        <f t="shared" si="5"/>
        <v>POSIBLE</v>
      </c>
      <c r="O124" s="7">
        <f t="shared" si="6"/>
        <v>15</v>
      </c>
      <c r="P124" s="25" t="s">
        <v>117</v>
      </c>
      <c r="Q124" s="169" t="str">
        <f t="shared" si="7"/>
        <v>Cambia la evaluación antes de controles</v>
      </c>
      <c r="R124" s="170"/>
    </row>
    <row r="125" spans="1:18" s="10" customFormat="1" ht="38.25" hidden="1" x14ac:dyDescent="0.2">
      <c r="A125" s="195">
        <f>'Admón. Riesgos'!A94</f>
        <v>0</v>
      </c>
      <c r="B125" s="197">
        <f>'Admón. Riesgos'!D94</f>
        <v>0</v>
      </c>
      <c r="C125" s="25">
        <f>'Admón. Riesgos'!O94</f>
        <v>0</v>
      </c>
      <c r="D125" s="470"/>
      <c r="E125" s="113"/>
      <c r="F125" s="93"/>
      <c r="G125" s="93"/>
      <c r="H125" s="93"/>
      <c r="I125" s="93"/>
      <c r="J125" s="93"/>
      <c r="K125" s="166">
        <v>5</v>
      </c>
      <c r="L125" s="25" t="str">
        <f t="shared" si="4"/>
        <v>CATASTROFICO</v>
      </c>
      <c r="M125" s="166">
        <v>3</v>
      </c>
      <c r="N125" s="25" t="str">
        <f t="shared" si="5"/>
        <v>POSIBLE</v>
      </c>
      <c r="O125" s="7">
        <f t="shared" si="6"/>
        <v>15</v>
      </c>
      <c r="P125" s="25" t="s">
        <v>117</v>
      </c>
      <c r="Q125" s="169" t="str">
        <f t="shared" si="7"/>
        <v>Cambia la evaluación antes de controles</v>
      </c>
      <c r="R125" s="170"/>
    </row>
    <row r="126" spans="1:18" s="10" customFormat="1" ht="38.25" hidden="1" x14ac:dyDescent="0.2">
      <c r="A126" s="195">
        <f>'Admón. Riesgos'!A95</f>
        <v>0</v>
      </c>
      <c r="B126" s="197">
        <f>'Admón. Riesgos'!D95</f>
        <v>0</v>
      </c>
      <c r="C126" s="25">
        <f>'Admón. Riesgos'!O95</f>
        <v>0</v>
      </c>
      <c r="D126" s="470"/>
      <c r="E126" s="113"/>
      <c r="F126" s="93"/>
      <c r="G126" s="93"/>
      <c r="H126" s="93"/>
      <c r="I126" s="93"/>
      <c r="J126" s="93"/>
      <c r="K126" s="166">
        <v>5</v>
      </c>
      <c r="L126" s="25" t="str">
        <f t="shared" si="4"/>
        <v>CATASTROFICO</v>
      </c>
      <c r="M126" s="166">
        <v>3</v>
      </c>
      <c r="N126" s="25" t="str">
        <f t="shared" si="5"/>
        <v>POSIBLE</v>
      </c>
      <c r="O126" s="7">
        <f t="shared" si="6"/>
        <v>15</v>
      </c>
      <c r="P126" s="25" t="s">
        <v>117</v>
      </c>
      <c r="Q126" s="169" t="str">
        <f t="shared" si="7"/>
        <v>Cambia la evaluación antes de controles</v>
      </c>
      <c r="R126" s="170"/>
    </row>
    <row r="127" spans="1:18" s="10" customFormat="1" ht="12.75" hidden="1" customHeight="1" x14ac:dyDescent="0.2">
      <c r="A127" s="195">
        <f>'Admón. Riesgos'!A96</f>
        <v>0</v>
      </c>
      <c r="B127" s="197">
        <f>'Admón. Riesgos'!D96</f>
        <v>0</v>
      </c>
      <c r="C127" s="25">
        <f>'Admón. Riesgos'!O96</f>
        <v>0</v>
      </c>
      <c r="D127" s="470"/>
      <c r="E127" s="113"/>
      <c r="F127" s="93"/>
      <c r="G127" s="93"/>
      <c r="H127" s="93"/>
      <c r="I127" s="93"/>
      <c r="J127" s="93"/>
      <c r="K127" s="166"/>
      <c r="L127" s="25"/>
      <c r="M127" s="166">
        <v>3</v>
      </c>
      <c r="N127" s="25"/>
      <c r="O127" s="7"/>
      <c r="P127" s="25"/>
      <c r="Q127" s="196"/>
      <c r="R127" s="170"/>
    </row>
    <row r="128" spans="1:18" s="2" customFormat="1" ht="22.5" customHeight="1" x14ac:dyDescent="0.2">
      <c r="A128" s="171" t="s">
        <v>0</v>
      </c>
      <c r="B128" s="471" t="str">
        <f>'Admón. Riesgos'!B44:G44</f>
        <v>RESPONSABLES DE LOS PROCESOS DEL SIGC DE LA CDMB</v>
      </c>
      <c r="C128" s="471"/>
      <c r="D128" s="471"/>
      <c r="E128" s="471"/>
      <c r="F128" s="471"/>
      <c r="G128" s="150" t="s">
        <v>3</v>
      </c>
      <c r="H128" s="472" t="str">
        <f>'Admón. Riesgos'!I44</f>
        <v>27 DE ENERO DE 2021</v>
      </c>
      <c r="I128" s="472"/>
      <c r="J128" s="472"/>
      <c r="K128" s="472"/>
      <c r="L128" s="472"/>
      <c r="M128" s="472"/>
      <c r="N128" s="472"/>
      <c r="O128" s="472"/>
      <c r="P128" s="472"/>
      <c r="Q128" s="472"/>
      <c r="R128" s="472"/>
    </row>
    <row r="129" spans="1:27" s="1" customFormat="1" ht="22.5" customHeight="1" x14ac:dyDescent="0.2">
      <c r="A129" s="171" t="s">
        <v>1</v>
      </c>
      <c r="B129" s="471" t="str">
        <f>'Admón. Riesgos'!B45:G45</f>
        <v>COMITÉ MODELO INTEGRADO DE PLANEACIÓN Y GESTIÓN DE LA CDMB</v>
      </c>
      <c r="C129" s="471"/>
      <c r="D129" s="471"/>
      <c r="E129" s="471"/>
      <c r="F129" s="471"/>
      <c r="G129" s="150" t="s">
        <v>3</v>
      </c>
      <c r="H129" s="472" t="str">
        <f>'Admón. Riesgos'!I45</f>
        <v>27 DE ENERO DE 2021</v>
      </c>
      <c r="I129" s="472"/>
      <c r="J129" s="472"/>
      <c r="K129" s="472"/>
      <c r="L129" s="472"/>
      <c r="M129" s="472"/>
      <c r="N129" s="472"/>
      <c r="O129" s="472"/>
      <c r="P129" s="472"/>
      <c r="Q129" s="472"/>
      <c r="R129" s="472"/>
    </row>
    <row r="130" spans="1:27" s="1" customFormat="1" ht="22.5" customHeight="1" x14ac:dyDescent="0.2">
      <c r="A130" s="171" t="s">
        <v>2</v>
      </c>
      <c r="B130" s="471" t="str">
        <f>'Admón. Riesgos'!B46:G46</f>
        <v>DIRECTOR GENERAL</v>
      </c>
      <c r="C130" s="471"/>
      <c r="D130" s="471"/>
      <c r="E130" s="471"/>
      <c r="F130" s="471"/>
      <c r="G130" s="150" t="s">
        <v>3</v>
      </c>
      <c r="H130" s="472" t="str">
        <f>'Admón. Riesgos'!I46</f>
        <v>27 DE ENERO DE 2021</v>
      </c>
      <c r="I130" s="472"/>
      <c r="J130" s="472"/>
      <c r="K130" s="472"/>
      <c r="L130" s="472"/>
      <c r="M130" s="472"/>
      <c r="N130" s="472"/>
      <c r="O130" s="472"/>
      <c r="P130" s="472"/>
      <c r="Q130" s="472"/>
      <c r="R130" s="472"/>
      <c r="S130" s="3"/>
      <c r="T130" s="3"/>
      <c r="U130" s="3"/>
      <c r="V130" s="3"/>
      <c r="W130" s="3"/>
      <c r="X130" s="3"/>
      <c r="Y130" s="3"/>
      <c r="Z130" s="3"/>
      <c r="AA130" s="3"/>
    </row>
    <row r="183" spans="1:17" ht="13.5" thickBot="1" x14ac:dyDescent="0.25"/>
    <row r="184" spans="1:17" ht="26.25" thickBot="1" x14ac:dyDescent="0.25">
      <c r="A184" s="91" t="s">
        <v>10</v>
      </c>
      <c r="B184" s="92"/>
      <c r="C184" s="90" t="s">
        <v>81</v>
      </c>
      <c r="D184" s="91" t="s">
        <v>117</v>
      </c>
      <c r="E184" s="91" t="s">
        <v>6</v>
      </c>
      <c r="F184" s="91" t="s">
        <v>49</v>
      </c>
      <c r="G184" s="92"/>
      <c r="H184" s="92">
        <v>1</v>
      </c>
      <c r="I184" s="91" t="s">
        <v>60</v>
      </c>
      <c r="J184" s="89" t="s">
        <v>72</v>
      </c>
      <c r="K184" s="89">
        <v>1</v>
      </c>
      <c r="L184" s="89">
        <v>1</v>
      </c>
      <c r="M184" s="75">
        <v>5</v>
      </c>
      <c r="N184" s="76" t="s">
        <v>117</v>
      </c>
      <c r="O184" s="89"/>
      <c r="P184" s="89"/>
      <c r="Q184" s="5">
        <v>1</v>
      </c>
    </row>
    <row r="185" spans="1:17" ht="26.25" thickBot="1" x14ac:dyDescent="0.25">
      <c r="A185" s="91" t="s">
        <v>11</v>
      </c>
      <c r="B185" s="89" t="s">
        <v>69</v>
      </c>
      <c r="C185" s="90" t="s">
        <v>82</v>
      </c>
      <c r="D185" s="91" t="s">
        <v>118</v>
      </c>
      <c r="E185" s="91" t="s">
        <v>125</v>
      </c>
      <c r="F185" s="91" t="s">
        <v>52</v>
      </c>
      <c r="G185" s="91">
        <v>3</v>
      </c>
      <c r="H185" s="92">
        <v>2</v>
      </c>
      <c r="I185" s="91" t="s">
        <v>58</v>
      </c>
      <c r="J185" s="89" t="s">
        <v>73</v>
      </c>
      <c r="K185" s="89">
        <v>2</v>
      </c>
      <c r="L185" s="89">
        <v>2</v>
      </c>
      <c r="M185" s="80">
        <v>10</v>
      </c>
      <c r="N185" s="76" t="s">
        <v>118</v>
      </c>
      <c r="O185" s="89"/>
      <c r="P185" s="89"/>
      <c r="Q185" s="5">
        <v>4</v>
      </c>
    </row>
    <row r="186" spans="1:17" x14ac:dyDescent="0.2">
      <c r="A186" s="91" t="s">
        <v>12</v>
      </c>
      <c r="B186" s="89" t="s">
        <v>70</v>
      </c>
      <c r="C186" s="90"/>
      <c r="D186" s="91" t="s">
        <v>119</v>
      </c>
      <c r="E186" s="91" t="s">
        <v>126</v>
      </c>
      <c r="F186" s="91" t="s">
        <v>53</v>
      </c>
      <c r="G186" s="91">
        <v>2</v>
      </c>
      <c r="H186" s="92">
        <v>3</v>
      </c>
      <c r="I186" s="91" t="s">
        <v>56</v>
      </c>
      <c r="J186" s="89" t="s">
        <v>74</v>
      </c>
      <c r="K186" s="89">
        <v>3</v>
      </c>
      <c r="L186" s="89">
        <v>3</v>
      </c>
      <c r="M186" s="80">
        <v>15</v>
      </c>
      <c r="N186" s="76" t="s">
        <v>119</v>
      </c>
      <c r="O186" s="89"/>
      <c r="P186" s="89"/>
      <c r="Q186" s="5">
        <v>6</v>
      </c>
    </row>
    <row r="187" spans="1:17" ht="25.5" x14ac:dyDescent="0.2">
      <c r="A187" s="92"/>
      <c r="B187" s="92"/>
      <c r="C187" s="90"/>
      <c r="D187" s="91" t="s">
        <v>120</v>
      </c>
      <c r="E187" s="91" t="s">
        <v>127</v>
      </c>
      <c r="F187" s="91" t="s">
        <v>54</v>
      </c>
      <c r="G187" s="91">
        <v>1</v>
      </c>
      <c r="H187" s="92">
        <v>4</v>
      </c>
      <c r="I187" s="91" t="s">
        <v>56</v>
      </c>
      <c r="J187" s="89" t="s">
        <v>75</v>
      </c>
      <c r="K187" s="89">
        <v>4</v>
      </c>
      <c r="L187" s="89">
        <v>4</v>
      </c>
      <c r="M187" s="80">
        <v>20</v>
      </c>
      <c r="N187" s="81" t="s">
        <v>120</v>
      </c>
      <c r="O187" s="89"/>
      <c r="P187" s="89"/>
      <c r="Q187" s="5">
        <v>8</v>
      </c>
    </row>
    <row r="188" spans="1:17" ht="25.5" x14ac:dyDescent="0.2">
      <c r="A188" s="92"/>
      <c r="B188" s="92"/>
      <c r="C188" s="92"/>
      <c r="D188" s="91"/>
      <c r="E188" s="91"/>
      <c r="F188" s="92"/>
      <c r="G188" s="91"/>
      <c r="H188" s="92">
        <v>6</v>
      </c>
      <c r="I188" s="91" t="s">
        <v>57</v>
      </c>
      <c r="J188" s="89" t="s">
        <v>79</v>
      </c>
      <c r="K188" s="89">
        <v>5</v>
      </c>
      <c r="L188" s="89">
        <v>5</v>
      </c>
      <c r="M188" s="80">
        <v>30</v>
      </c>
      <c r="N188" s="81" t="s">
        <v>4</v>
      </c>
      <c r="O188" s="89"/>
      <c r="P188" s="89"/>
      <c r="Q188" s="5">
        <v>10</v>
      </c>
    </row>
    <row r="189" spans="1:17" ht="25.5" x14ac:dyDescent="0.2">
      <c r="A189" s="92"/>
      <c r="B189" s="92"/>
      <c r="C189" s="92"/>
      <c r="D189" s="92"/>
      <c r="E189" s="92"/>
      <c r="F189" s="92"/>
      <c r="G189" s="91"/>
      <c r="H189" s="92">
        <v>9</v>
      </c>
      <c r="I189" s="91" t="s">
        <v>61</v>
      </c>
      <c r="J189" s="89" t="s">
        <v>71</v>
      </c>
      <c r="K189" s="89"/>
      <c r="L189" s="89"/>
      <c r="M189" s="80">
        <v>40</v>
      </c>
      <c r="N189" s="81" t="s">
        <v>4</v>
      </c>
      <c r="O189" s="89"/>
      <c r="P189" s="89"/>
    </row>
    <row r="190" spans="1:17" ht="25.5" x14ac:dyDescent="0.2">
      <c r="A190" s="92"/>
      <c r="B190" s="92"/>
      <c r="C190" s="92"/>
      <c r="D190" s="92"/>
      <c r="E190" s="92"/>
      <c r="F190" s="92"/>
      <c r="G190" s="92"/>
      <c r="H190" s="92"/>
      <c r="I190" s="92"/>
      <c r="J190" s="89" t="s">
        <v>112</v>
      </c>
      <c r="K190" s="89"/>
      <c r="L190" s="89"/>
      <c r="M190" s="80">
        <v>60</v>
      </c>
      <c r="N190" s="81" t="s">
        <v>5</v>
      </c>
      <c r="O190" s="89"/>
      <c r="P190" s="89"/>
    </row>
    <row r="191" spans="1:17" x14ac:dyDescent="0.2">
      <c r="A191" s="92"/>
      <c r="B191" s="92"/>
      <c r="C191" s="92"/>
      <c r="D191" s="92"/>
      <c r="E191" s="92"/>
      <c r="F191" s="92"/>
      <c r="G191" s="92"/>
      <c r="H191" s="92"/>
      <c r="I191" s="92"/>
      <c r="J191" s="89" t="s">
        <v>113</v>
      </c>
      <c r="K191" s="92"/>
      <c r="L191" s="92"/>
      <c r="M191" s="92">
        <v>0</v>
      </c>
      <c r="N191" s="91" t="s">
        <v>78</v>
      </c>
      <c r="O191" s="92"/>
      <c r="P191" s="92"/>
    </row>
    <row r="192" spans="1:17" x14ac:dyDescent="0.2">
      <c r="A192" s="92"/>
      <c r="B192" s="92"/>
      <c r="C192" s="92"/>
      <c r="D192" s="92"/>
      <c r="E192" s="92"/>
      <c r="F192" s="92"/>
      <c r="G192" s="92"/>
      <c r="H192" s="92"/>
      <c r="I192" s="92"/>
      <c r="J192" s="91"/>
      <c r="K192" s="92"/>
      <c r="L192" s="92"/>
      <c r="M192" s="92">
        <v>0</v>
      </c>
      <c r="N192" s="91" t="s">
        <v>78</v>
      </c>
      <c r="O192" s="92"/>
      <c r="P192" s="92"/>
    </row>
  </sheetData>
  <dataConsolidate/>
  <mergeCells count="246">
    <mergeCell ref="A63:A66"/>
    <mergeCell ref="N38:N40"/>
    <mergeCell ref="P38:P40"/>
    <mergeCell ref="Q38:Q40"/>
    <mergeCell ref="M60:M62"/>
    <mergeCell ref="K46:K47"/>
    <mergeCell ref="K49:K50"/>
    <mergeCell ref="K65:K66"/>
    <mergeCell ref="L65:L66"/>
    <mergeCell ref="M65:M66"/>
    <mergeCell ref="N65:N66"/>
    <mergeCell ref="N49:N50"/>
    <mergeCell ref="P49:P50"/>
    <mergeCell ref="Q49:Q50"/>
    <mergeCell ref="K44:K45"/>
    <mergeCell ref="L49:L50"/>
    <mergeCell ref="M49:M50"/>
    <mergeCell ref="L44:L45"/>
    <mergeCell ref="M44:M45"/>
    <mergeCell ref="N44:N45"/>
    <mergeCell ref="Q44:Q45"/>
    <mergeCell ref="C38:C40"/>
    <mergeCell ref="K38:K40"/>
    <mergeCell ref="B65:B66"/>
    <mergeCell ref="C63:C64"/>
    <mergeCell ref="C65:C66"/>
    <mergeCell ref="K63:K64"/>
    <mergeCell ref="L63:L64"/>
    <mergeCell ref="Q63:Q64"/>
    <mergeCell ref="P63:P64"/>
    <mergeCell ref="B63:B64"/>
    <mergeCell ref="Q67:Q68"/>
    <mergeCell ref="R67:R68"/>
    <mergeCell ref="K67:K68"/>
    <mergeCell ref="L67:L68"/>
    <mergeCell ref="M67:M68"/>
    <mergeCell ref="N67:N68"/>
    <mergeCell ref="P67:P68"/>
    <mergeCell ref="D79:D82"/>
    <mergeCell ref="D75:D78"/>
    <mergeCell ref="P71:P72"/>
    <mergeCell ref="Q71:Q72"/>
    <mergeCell ref="K71:K72"/>
    <mergeCell ref="R69:R70"/>
    <mergeCell ref="R71:R72"/>
    <mergeCell ref="N71:N72"/>
    <mergeCell ref="B69:B70"/>
    <mergeCell ref="C69:C70"/>
    <mergeCell ref="K69:K70"/>
    <mergeCell ref="L69:L70"/>
    <mergeCell ref="M69:M70"/>
    <mergeCell ref="D83:D89"/>
    <mergeCell ref="B71:B72"/>
    <mergeCell ref="C71:C72"/>
    <mergeCell ref="B67:B68"/>
    <mergeCell ref="L71:L72"/>
    <mergeCell ref="P18:P19"/>
    <mergeCell ref="N18:N19"/>
    <mergeCell ref="B129:F129"/>
    <mergeCell ref="B130:F130"/>
    <mergeCell ref="H128:R128"/>
    <mergeCell ref="H130:R130"/>
    <mergeCell ref="H129:R129"/>
    <mergeCell ref="B128:F128"/>
    <mergeCell ref="C67:C68"/>
    <mergeCell ref="D90:D127"/>
    <mergeCell ref="C36:C37"/>
    <mergeCell ref="K36:K37"/>
    <mergeCell ref="N51:N54"/>
    <mergeCell ref="P44:P45"/>
    <mergeCell ref="Q46:Q47"/>
    <mergeCell ref="M71:M72"/>
    <mergeCell ref="K60:K62"/>
    <mergeCell ref="L46:L47"/>
    <mergeCell ref="M46:M47"/>
    <mergeCell ref="A11:A14"/>
    <mergeCell ref="M11:M12"/>
    <mergeCell ref="R15:R16"/>
    <mergeCell ref="R18:R19"/>
    <mergeCell ref="M18:M19"/>
    <mergeCell ref="R21:R23"/>
    <mergeCell ref="Q21:Q23"/>
    <mergeCell ref="C15:C16"/>
    <mergeCell ref="C11:C12"/>
    <mergeCell ref="K11:K12"/>
    <mergeCell ref="P11:P12"/>
    <mergeCell ref="Q11:Q12"/>
    <mergeCell ref="P13:P14"/>
    <mergeCell ref="L11:L12"/>
    <mergeCell ref="Q15:Q16"/>
    <mergeCell ref="R11:R12"/>
    <mergeCell ref="K13:K14"/>
    <mergeCell ref="L13:L14"/>
    <mergeCell ref="M13:M14"/>
    <mergeCell ref="A21:A26"/>
    <mergeCell ref="A15:A16"/>
    <mergeCell ref="L15:L16"/>
    <mergeCell ref="M15:M16"/>
    <mergeCell ref="R13:R14"/>
    <mergeCell ref="D9:D10"/>
    <mergeCell ref="E9:E10"/>
    <mergeCell ref="I9:I10"/>
    <mergeCell ref="J9:J10"/>
    <mergeCell ref="K9:P9"/>
    <mergeCell ref="Q9:R9"/>
    <mergeCell ref="B15:B16"/>
    <mergeCell ref="K51:K54"/>
    <mergeCell ref="L55:L58"/>
    <mergeCell ref="M55:M58"/>
    <mergeCell ref="P46:P47"/>
    <mergeCell ref="N46:N47"/>
    <mergeCell ref="L38:L40"/>
    <mergeCell ref="N41:N43"/>
    <mergeCell ref="M38:M40"/>
    <mergeCell ref="R31:R34"/>
    <mergeCell ref="N15:N16"/>
    <mergeCell ref="P15:P16"/>
    <mergeCell ref="R27:R29"/>
    <mergeCell ref="K25:K26"/>
    <mergeCell ref="L25:L26"/>
    <mergeCell ref="M25:M26"/>
    <mergeCell ref="N25:N26"/>
    <mergeCell ref="K15:K16"/>
    <mergeCell ref="C4:G4"/>
    <mergeCell ref="H4:M4"/>
    <mergeCell ref="N4:R4"/>
    <mergeCell ref="B25:B26"/>
    <mergeCell ref="C25:C26"/>
    <mergeCell ref="C31:C34"/>
    <mergeCell ref="B31:B34"/>
    <mergeCell ref="F9:F10"/>
    <mergeCell ref="A18:A20"/>
    <mergeCell ref="C21:C23"/>
    <mergeCell ref="B21:B23"/>
    <mergeCell ref="Q27:Q29"/>
    <mergeCell ref="N21:N23"/>
    <mergeCell ref="L21:L23"/>
    <mergeCell ref="M21:M23"/>
    <mergeCell ref="N27:N29"/>
    <mergeCell ref="P21:P23"/>
    <mergeCell ref="O18:O19"/>
    <mergeCell ref="B13:B14"/>
    <mergeCell ref="A1:B4"/>
    <mergeCell ref="C5:R6"/>
    <mergeCell ref="C1:R2"/>
    <mergeCell ref="C3:G3"/>
    <mergeCell ref="H3:M3"/>
    <mergeCell ref="N11:N12"/>
    <mergeCell ref="A8:R8"/>
    <mergeCell ref="A9:A10"/>
    <mergeCell ref="B9:B10"/>
    <mergeCell ref="C9:C10"/>
    <mergeCell ref="H9:H10"/>
    <mergeCell ref="G9:G10"/>
    <mergeCell ref="M63:M64"/>
    <mergeCell ref="N63:N64"/>
    <mergeCell ref="K31:K34"/>
    <mergeCell ref="L31:L34"/>
    <mergeCell ref="A27:A29"/>
    <mergeCell ref="B27:B29"/>
    <mergeCell ref="C27:C29"/>
    <mergeCell ref="P27:P29"/>
    <mergeCell ref="P25:P26"/>
    <mergeCell ref="E27:E29"/>
    <mergeCell ref="M31:M34"/>
    <mergeCell ref="N31:N34"/>
    <mergeCell ref="P31:P34"/>
    <mergeCell ref="Q31:Q34"/>
    <mergeCell ref="A30:A35"/>
    <mergeCell ref="B18:B19"/>
    <mergeCell ref="B11:B12"/>
    <mergeCell ref="N3:R3"/>
    <mergeCell ref="N13:N14"/>
    <mergeCell ref="P41:P43"/>
    <mergeCell ref="Q41:Q43"/>
    <mergeCell ref="R41:R43"/>
    <mergeCell ref="Q13:Q14"/>
    <mergeCell ref="Q18:Q19"/>
    <mergeCell ref="M41:M43"/>
    <mergeCell ref="Q69:Q70"/>
    <mergeCell ref="R55:R58"/>
    <mergeCell ref="N55:N58"/>
    <mergeCell ref="P55:P58"/>
    <mergeCell ref="Q60:Q62"/>
    <mergeCell ref="P60:P62"/>
    <mergeCell ref="N60:N62"/>
    <mergeCell ref="R63:R64"/>
    <mergeCell ref="Q65:Q66"/>
    <mergeCell ref="R65:R66"/>
    <mergeCell ref="N69:N70"/>
    <mergeCell ref="P69:P70"/>
    <mergeCell ref="P65:P66"/>
    <mergeCell ref="M27:M29"/>
    <mergeCell ref="Q25:Q26"/>
    <mergeCell ref="R25:R26"/>
    <mergeCell ref="B36:B37"/>
    <mergeCell ref="C55:C58"/>
    <mergeCell ref="B55:B58"/>
    <mergeCell ref="A36:A37"/>
    <mergeCell ref="L36:L37"/>
    <mergeCell ref="M36:M37"/>
    <mergeCell ref="P36:P37"/>
    <mergeCell ref="Q36:Q37"/>
    <mergeCell ref="N36:N37"/>
    <mergeCell ref="C46:C47"/>
    <mergeCell ref="B51:B54"/>
    <mergeCell ref="L51:L54"/>
    <mergeCell ref="M51:M54"/>
    <mergeCell ref="B41:B43"/>
    <mergeCell ref="A38:A40"/>
    <mergeCell ref="B38:B40"/>
    <mergeCell ref="C13:C14"/>
    <mergeCell ref="K27:K29"/>
    <mergeCell ref="L27:L29"/>
    <mergeCell ref="C18:C19"/>
    <mergeCell ref="K18:K19"/>
    <mergeCell ref="L18:L19"/>
    <mergeCell ref="K21:K23"/>
    <mergeCell ref="R36:R37"/>
    <mergeCell ref="L60:L62"/>
    <mergeCell ref="K41:K43"/>
    <mergeCell ref="L41:L43"/>
    <mergeCell ref="C51:C54"/>
    <mergeCell ref="C41:C43"/>
    <mergeCell ref="Q55:Q58"/>
    <mergeCell ref="R38:R40"/>
    <mergeCell ref="K55:K58"/>
    <mergeCell ref="R51:R54"/>
    <mergeCell ref="P51:P54"/>
    <mergeCell ref="Q51:Q54"/>
    <mergeCell ref="R46:R47"/>
    <mergeCell ref="B60:B62"/>
    <mergeCell ref="C60:C62"/>
    <mergeCell ref="A60:A62"/>
    <mergeCell ref="R60:R62"/>
    <mergeCell ref="A41:A43"/>
    <mergeCell ref="A44:A48"/>
    <mergeCell ref="A49:A50"/>
    <mergeCell ref="B49:B50"/>
    <mergeCell ref="C49:C50"/>
    <mergeCell ref="B44:B45"/>
    <mergeCell ref="C44:C45"/>
    <mergeCell ref="B46:B47"/>
    <mergeCell ref="R44:R45"/>
    <mergeCell ref="R49:R50"/>
    <mergeCell ref="A51:A58"/>
  </mergeCells>
  <phoneticPr fontId="8" type="noConversion"/>
  <conditionalFormatting sqref="B63 B71 B73:B127 B11 B15 B17:B18 B38 B20:B21 B55:B57 B46 B48:B49 B69 B67 B13 B44 B24:B25 B27 B30:B31 B35:B36 B41 B51:B53 B59:B61 B65">
    <cfRule type="cellIs" dxfId="158" priority="130" stopIfTrue="1" operator="equal">
      <formula>0</formula>
    </cfRule>
  </conditionalFormatting>
  <conditionalFormatting sqref="Q73:Q127 Q71 Q11 Q15 Q17:Q18 Q20 Q24:Q25 Q38 Q63 Q55 Q46 Q48:Q49 Q69 Q65 Q67 Q13 Q44 Q27 Q31 Q35:Q36 Q41 Q51:Q53 Q59:Q60">
    <cfRule type="cellIs" dxfId="157" priority="131" stopIfTrue="1" operator="equal">
      <formula>"Cambia la evaluación antes de controles"</formula>
    </cfRule>
    <cfRule type="cellIs" dxfId="156" priority="132" stopIfTrue="1" operator="equal">
      <formula>"Se mantiene en la zona de riesgo"</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55" priority="134" stopIfTrue="1" operator="equal">
      <formula>"ZONA DE RIESGO IMPORTANTE"</formula>
    </cfRule>
    <cfRule type="cellIs" dxfId="154" priority="135" stopIfTrue="1" operator="equal">
      <formula>"ZONA DE RIESGO MODERADO"</formula>
    </cfRule>
    <cfRule type="cellIs" dxfId="153" priority="136" stopIfTrue="1" operator="equal">
      <formula>"ZONA DE RIESGO ACEPTABLE"</formula>
    </cfRule>
  </conditionalFormatting>
  <conditionalFormatting sqref="L71 L73:L127 L11 L15 L17 L38 L63 L36 L21 L55 L46 L48:L49 L69 L65 L67 L13 L44 L24:L25 L27 L31 L41 L51:L53 L59:L60">
    <cfRule type="cellIs" dxfId="152" priority="137" stopIfTrue="1" operator="equal">
      <formula>"alta"</formula>
    </cfRule>
    <cfRule type="cellIs" dxfId="151" priority="138" stopIfTrue="1" operator="equal">
      <formula>"media"</formula>
    </cfRule>
    <cfRule type="cellIs" dxfId="150" priority="139" stopIfTrue="1" operator="equal">
      <formula>"baja"</formula>
    </cfRule>
  </conditionalFormatting>
  <conditionalFormatting sqref="N71 N73:N127 N11 N15 N17 N24:N25 N38 N63 N36 N55 N46 N48:N49 N69 N65 N67 N13 N44 N27 N31 N41 N51:N53 N59:N60">
    <cfRule type="cellIs" dxfId="149" priority="140" stopIfTrue="1" operator="equal">
      <formula>"FUERTE"</formula>
    </cfRule>
    <cfRule type="cellIs" dxfId="148" priority="141" stopIfTrue="1" operator="equal">
      <formula>"moderado"</formula>
    </cfRule>
    <cfRule type="cellIs" dxfId="147" priority="142" stopIfTrue="1" operator="equal">
      <formula>"leve"</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46" priority="112" stopIfTrue="1" operator="equal">
      <formula>"ZONA DE RIESGO INACEPTABLE"</formula>
    </cfRule>
  </conditionalFormatting>
  <conditionalFormatting sqref="N71 N73:N127 N11 N15 N17 N24:N25 N38 N63 N36 N55 N46 N48:N49 N69 N65 N67 N13 N44 N27 N31 N41 N51:N53 N59:N60">
    <cfRule type="cellIs" dxfId="145" priority="109" stopIfTrue="1" operator="equal">
      <formula>"CATASTROFICO"</formula>
    </cfRule>
  </conditionalFormatting>
  <conditionalFormatting sqref="N71 N73:N127 N11 N15 N17 N24:N25 N38 N63 N36 N55 N46 N48:N49 N69 N65 N67 N13 N44 N27 N31 N41 N51:N53 N59:N60">
    <cfRule type="cellIs" dxfId="144" priority="104" stopIfTrue="1" operator="equal">
      <formula>"FUERTE"</formula>
    </cfRule>
    <cfRule type="cellIs" dxfId="143" priority="105" stopIfTrue="1" operator="equal">
      <formula>"MODERADO"</formula>
    </cfRule>
    <cfRule type="cellIs" dxfId="142" priority="106" stopIfTrue="1" operator="equal">
      <formula>"LEVE"</formula>
    </cfRule>
  </conditionalFormatting>
  <conditionalFormatting sqref="N71 N73:N127 N11 N15 N17 N24:N25 N38 N63 N36 N55 N46 N48:N49 N69 N65 N67 N13 N44 N27 N31 N41 N51:N53 N59:N60">
    <cfRule type="cellIs" dxfId="141" priority="102" stopIfTrue="1" operator="equal">
      <formula>"CATASTROFICO"</formula>
    </cfRule>
    <cfRule type="cellIs" dxfId="140" priority="103" stopIfTrue="1" operator="equal">
      <formula>20</formula>
    </cfRule>
  </conditionalFormatting>
  <conditionalFormatting sqref="L71 L73:L127 L11 L15 L17 L38 L63 L36 L21 L55 L46 L48:L49 L69 L65 L67 L13 L44 L24:L25 L27 L31 L41 L51:L53 L59:L60">
    <cfRule type="cellIs" dxfId="139" priority="92" stopIfTrue="1" operator="equal">
      <formula>"ALTA"</formula>
    </cfRule>
    <cfRule type="cellIs" dxfId="138" priority="93" stopIfTrue="1" operator="equal">
      <formula>"MEDIA"</formula>
    </cfRule>
    <cfRule type="cellIs" dxfId="137" priority="94" stopIfTrue="1" operator="equal">
      <formula>"BAJA"</formula>
    </cfRule>
  </conditionalFormatting>
  <conditionalFormatting sqref="L71 L73:L127 L11 L15 L17 L38 L63 L36 L21 L55 L46 L48:L49 L69 L65 L67 L13 L44 L24:L25 L27 L31 L41 L51:L53 L59:L60">
    <cfRule type="cellIs" dxfId="136" priority="87" stopIfTrue="1" operator="equal">
      <formula>"CASI CERTEZA"</formula>
    </cfRule>
    <cfRule type="cellIs" dxfId="135" priority="88" stopIfTrue="1" operator="equal">
      <formula>"PROBABLE"</formula>
    </cfRule>
    <cfRule type="cellIs" dxfId="134" priority="89" stopIfTrue="1" operator="equal">
      <formula>"POSIBLE"</formula>
    </cfRule>
    <cfRule type="cellIs" dxfId="133" priority="90" stopIfTrue="1" operator="equal">
      <formula>"IMPROBABLE"</formula>
    </cfRule>
    <cfRule type="cellIs" dxfId="132" priority="91" stopIfTrue="1" operator="equal">
      <formula>"RARO"</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31" priority="83" stopIfTrue="1" operator="equal">
      <formula>"ZONA DE RIESGO INACEPTABLE"</formula>
    </cfRule>
    <cfRule type="cellIs" dxfId="130" priority="84" stopIfTrue="1" operator="equal">
      <formula>"ZONA DE RIESGO IMPORTANTE"</formula>
    </cfRule>
    <cfRule type="cellIs" dxfId="129" priority="85" stopIfTrue="1" operator="equal">
      <formula>"ZONA DE RIESGO MODERADO"</formula>
    </cfRule>
    <cfRule type="cellIs" dxfId="128" priority="86" stopIfTrue="1" operator="equal">
      <formula>"ZONA DE RIESGO ACEPTABLE"</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27" priority="79" stopIfTrue="1" operator="equal">
      <formula>"ZONA DE RIESGO BAJA"</formula>
    </cfRule>
    <cfRule type="cellIs" dxfId="126" priority="80" stopIfTrue="1" operator="equal">
      <formula>"ZONA DE RIESGO MODERADA"</formula>
    </cfRule>
    <cfRule type="cellIs" dxfId="125" priority="81" stopIfTrue="1" operator="equal">
      <formula>"ZONA DE RIESGO ALTA"</formula>
    </cfRule>
    <cfRule type="cellIs" dxfId="124" priority="82" stopIfTrue="1" operator="equal">
      <formula>"ZONA DE RIESGO EXTREMA"</formula>
    </cfRule>
  </conditionalFormatting>
  <conditionalFormatting sqref="N73:N127 N71 N11 N15 N17 N24:N25 N38 N63 N36 N31 N55 N46 N48:N49 N69 N65 N67 N13 N44 N27 N41 N51:N53 N59:N60">
    <cfRule type="cellIs" dxfId="123" priority="1242" stopIfTrue="1" operator="equal">
      <formula>"MENOR"</formula>
    </cfRule>
    <cfRule type="cellIs" dxfId="122" priority="1243" stopIfTrue="1" operator="equal">
      <formula>"INSIGNIFICANTE"</formula>
    </cfRule>
    <cfRule type="cellIs" dxfId="121" priority="1244" stopIfTrue="1" operator="equal">
      <formula>"MAYOR"</formula>
    </cfRule>
    <cfRule type="cellIs" dxfId="120" priority="1245" stopIfTrue="1" operator="equal">
      <formula>$K$10</formula>
    </cfRule>
    <cfRule type="colorScale" priority="1246">
      <colorScale>
        <cfvo type="num" val="1"/>
        <cfvo type="num" val="3"/>
        <cfvo type="num" val="5"/>
        <color rgb="FFFF0000"/>
        <color rgb="FFFFEB84"/>
        <color rgb="FF00B050"/>
      </colorScale>
    </cfRule>
    <cfRule type="colorScale" priority="1247">
      <colorScale>
        <cfvo type="min"/>
        <cfvo type="percentile" val="50"/>
        <cfvo type="max"/>
        <color rgb="FFF8696B"/>
        <color rgb="FFFFEB84"/>
        <color rgb="FF63BE7B"/>
      </colorScale>
    </cfRule>
  </conditionalFormatting>
  <conditionalFormatting sqref="M21:O21 O22:O23">
    <cfRule type="cellIs" dxfId="119" priority="60" stopIfTrue="1" operator="equal">
      <formula>"alta"</formula>
    </cfRule>
    <cfRule type="cellIs" dxfId="118" priority="61" stopIfTrue="1" operator="equal">
      <formula>"media"</formula>
    </cfRule>
    <cfRule type="cellIs" dxfId="117" priority="62" stopIfTrue="1" operator="equal">
      <formula>"baja"</formula>
    </cfRule>
  </conditionalFormatting>
  <conditionalFormatting sqref="M21:O21 O22:O23">
    <cfRule type="cellIs" dxfId="116" priority="57" stopIfTrue="1" operator="equal">
      <formula>"ALTA"</formula>
    </cfRule>
    <cfRule type="cellIs" dxfId="115" priority="58" stopIfTrue="1" operator="equal">
      <formula>"MEDIA"</formula>
    </cfRule>
    <cfRule type="cellIs" dxfId="114" priority="59" stopIfTrue="1" operator="equal">
      <formula>"BAJA"</formula>
    </cfRule>
  </conditionalFormatting>
  <conditionalFormatting sqref="M21:O21 O22:O23">
    <cfRule type="cellIs" dxfId="113" priority="52" stopIfTrue="1" operator="equal">
      <formula>"CASI CERTEZA"</formula>
    </cfRule>
    <cfRule type="cellIs" dxfId="112" priority="53" stopIfTrue="1" operator="equal">
      <formula>"PROBABLE"</formula>
    </cfRule>
    <cfRule type="cellIs" dxfId="111" priority="54" stopIfTrue="1" operator="equal">
      <formula>"POSIBLE"</formula>
    </cfRule>
    <cfRule type="cellIs" dxfId="110" priority="55" stopIfTrue="1" operator="equal">
      <formula>"IMPROBABLE"</formula>
    </cfRule>
    <cfRule type="cellIs" dxfId="109" priority="56" stopIfTrue="1" operator="equal">
      <formula>"RARO"</formula>
    </cfRule>
  </conditionalFormatting>
  <conditionalFormatting sqref="R21">
    <cfRule type="cellIs" dxfId="108" priority="49" stopIfTrue="1" operator="equal">
      <formula>"alta"</formula>
    </cfRule>
    <cfRule type="cellIs" dxfId="107" priority="50" stopIfTrue="1" operator="equal">
      <formula>"media"</formula>
    </cfRule>
    <cfRule type="cellIs" dxfId="106" priority="51" stopIfTrue="1" operator="equal">
      <formula>"baja"</formula>
    </cfRule>
  </conditionalFormatting>
  <conditionalFormatting sqref="R21">
    <cfRule type="cellIs" dxfId="105" priority="46" stopIfTrue="1" operator="equal">
      <formula>"ALTA"</formula>
    </cfRule>
    <cfRule type="cellIs" dxfId="104" priority="47" stopIfTrue="1" operator="equal">
      <formula>"MEDIA"</formula>
    </cfRule>
    <cfRule type="cellIs" dxfId="103" priority="48" stopIfTrue="1" operator="equal">
      <formula>"BAJA"</formula>
    </cfRule>
  </conditionalFormatting>
  <conditionalFormatting sqref="R21">
    <cfRule type="cellIs" dxfId="102" priority="41" stopIfTrue="1" operator="equal">
      <formula>"CASI CERTEZA"</formula>
    </cfRule>
    <cfRule type="cellIs" dxfId="101" priority="42" stopIfTrue="1" operator="equal">
      <formula>"PROBABLE"</formula>
    </cfRule>
    <cfRule type="cellIs" dxfId="100" priority="43" stopIfTrue="1" operator="equal">
      <formula>"POSIBLE"</formula>
    </cfRule>
    <cfRule type="cellIs" dxfId="99" priority="44" stopIfTrue="1" operator="equal">
      <formula>"IMPROBABLE"</formula>
    </cfRule>
    <cfRule type="cellIs" dxfId="98" priority="45" stopIfTrue="1" operator="equal">
      <formula>"RARO"</formula>
    </cfRule>
  </conditionalFormatting>
  <conditionalFormatting sqref="P21 P24">
    <cfRule type="cellIs" dxfId="97" priority="38" stopIfTrue="1" operator="equal">
      <formula>"ZONA DE RIESGO IMPORTANTE"</formula>
    </cfRule>
    <cfRule type="cellIs" dxfId="96" priority="39" stopIfTrue="1" operator="equal">
      <formula>"ZONA DE RIESGO MODERADO"</formula>
    </cfRule>
    <cfRule type="cellIs" dxfId="95" priority="40" stopIfTrue="1" operator="equal">
      <formula>"ZONA DE RIESGO ACEPTABLE"</formula>
    </cfRule>
  </conditionalFormatting>
  <conditionalFormatting sqref="P21 P24">
    <cfRule type="cellIs" dxfId="94" priority="37" stopIfTrue="1" operator="equal">
      <formula>"ZONA DE RIESGO INACEPTABLE"</formula>
    </cfRule>
  </conditionalFormatting>
  <conditionalFormatting sqref="P21 P24">
    <cfRule type="cellIs" dxfId="93" priority="33" stopIfTrue="1" operator="equal">
      <formula>"ZONA DE RIESGO INACEPTABLE"</formula>
    </cfRule>
    <cfRule type="cellIs" dxfId="92" priority="34" stopIfTrue="1" operator="equal">
      <formula>"ZONA DE RIESGO IMPORTANTE"</formula>
    </cfRule>
    <cfRule type="cellIs" dxfId="91" priority="35" stopIfTrue="1" operator="equal">
      <formula>"ZONA DE RIESGO MODERADO"</formula>
    </cfRule>
    <cfRule type="cellIs" dxfId="90" priority="36" stopIfTrue="1" operator="equal">
      <formula>"ZONA DE RIESGO ACEPTABLE"</formula>
    </cfRule>
  </conditionalFormatting>
  <conditionalFormatting sqref="P21 P24">
    <cfRule type="cellIs" dxfId="89" priority="29" stopIfTrue="1" operator="equal">
      <formula>"ZONA DE RIESGO BAJA"</formula>
    </cfRule>
    <cfRule type="cellIs" dxfId="88" priority="30" stopIfTrue="1" operator="equal">
      <formula>"ZONA DE RIESGO MODERADA"</formula>
    </cfRule>
    <cfRule type="cellIs" dxfId="87" priority="31" stopIfTrue="1" operator="equal">
      <formula>"ZONA DE RIESGO ALTA"</formula>
    </cfRule>
    <cfRule type="cellIs" dxfId="86" priority="32" stopIfTrue="1" operator="equal">
      <formula>"ZONA DE RIESGO EXTREMA"</formula>
    </cfRule>
  </conditionalFormatting>
  <conditionalFormatting sqref="Q21">
    <cfRule type="cellIs" dxfId="85" priority="27" stopIfTrue="1" operator="equal">
      <formula>"Cambia la evaluación antes de controles"</formula>
    </cfRule>
    <cfRule type="cellIs" dxfId="84" priority="28" stopIfTrue="1" operator="equal">
      <formula>"Se mantiene en la zona de riesgo"</formula>
    </cfRule>
  </conditionalFormatting>
  <conditionalFormatting sqref="Q30">
    <cfRule type="cellIs" dxfId="83" priority="25" stopIfTrue="1" operator="equal">
      <formula>"Cambia la evaluación antes de controles"</formula>
    </cfRule>
    <cfRule type="cellIs" dxfId="82" priority="26" stopIfTrue="1" operator="equal">
      <formula>"Se mantiene en la zona de riesgo"</formula>
    </cfRule>
  </conditionalFormatting>
  <conditionalFormatting sqref="P30">
    <cfRule type="cellIs" dxfId="81" priority="22" stopIfTrue="1" operator="equal">
      <formula>"ZONA DE RIESGO IMPORTANTE"</formula>
    </cfRule>
    <cfRule type="cellIs" dxfId="80" priority="23" stopIfTrue="1" operator="equal">
      <formula>"ZONA DE RIESGO MODERADO"</formula>
    </cfRule>
    <cfRule type="cellIs" dxfId="79" priority="24" stopIfTrue="1" operator="equal">
      <formula>"ZONA DE RIESGO ACEPTABLE"</formula>
    </cfRule>
  </conditionalFormatting>
  <conditionalFormatting sqref="P30">
    <cfRule type="cellIs" dxfId="78" priority="21" stopIfTrue="1" operator="equal">
      <formula>"ZONA DE RIESGO INACEPTABLE"</formula>
    </cfRule>
  </conditionalFormatting>
  <conditionalFormatting sqref="P30">
    <cfRule type="cellIs" dxfId="77" priority="17" stopIfTrue="1" operator="equal">
      <formula>"ZONA DE RIESGO INACEPTABLE"</formula>
    </cfRule>
    <cfRule type="cellIs" dxfId="76" priority="18" stopIfTrue="1" operator="equal">
      <formula>"ZONA DE RIESGO IMPORTANTE"</formula>
    </cfRule>
    <cfRule type="cellIs" dxfId="75" priority="19" stopIfTrue="1" operator="equal">
      <formula>"ZONA DE RIESGO MODERADO"</formula>
    </cfRule>
    <cfRule type="cellIs" dxfId="74" priority="20" stopIfTrue="1" operator="equal">
      <formula>"ZONA DE RIESGO ACEPTABLE"</formula>
    </cfRule>
  </conditionalFormatting>
  <conditionalFormatting sqref="P30">
    <cfRule type="cellIs" dxfId="73" priority="13" stopIfTrue="1" operator="equal">
      <formula>"ZONA DE RIESGO BAJA"</formula>
    </cfRule>
    <cfRule type="cellIs" dxfId="72" priority="14" stopIfTrue="1" operator="equal">
      <formula>"ZONA DE RIESGO MODERADA"</formula>
    </cfRule>
    <cfRule type="cellIs" dxfId="71" priority="15" stopIfTrue="1" operator="equal">
      <formula>"ZONA DE RIESGO ALTA"</formula>
    </cfRule>
    <cfRule type="cellIs" dxfId="70" priority="16" stopIfTrue="1" operator="equal">
      <formula>"ZONA DE RIESGO EXTREMA"</formula>
    </cfRule>
  </conditionalFormatting>
  <conditionalFormatting sqref="P18 P20">
    <cfRule type="cellIs" dxfId="69" priority="10" stopIfTrue="1" operator="equal">
      <formula>"ZONA DE RIESGO IMPORTANTE"</formula>
    </cfRule>
    <cfRule type="cellIs" dxfId="68" priority="11" stopIfTrue="1" operator="equal">
      <formula>"ZONA DE RIESGO MODERADO"</formula>
    </cfRule>
    <cfRule type="cellIs" dxfId="67" priority="12" stopIfTrue="1" operator="equal">
      <formula>"ZONA DE RIESGO ACEPTABLE"</formula>
    </cfRule>
  </conditionalFormatting>
  <conditionalFormatting sqref="P18 P20">
    <cfRule type="cellIs" dxfId="66" priority="9" stopIfTrue="1" operator="equal">
      <formula>"ZONA DE RIESGO INACEPTABLE"</formula>
    </cfRule>
  </conditionalFormatting>
  <conditionalFormatting sqref="P18 P20">
    <cfRule type="cellIs" dxfId="65" priority="5" stopIfTrue="1" operator="equal">
      <formula>"ZONA DE RIESGO INACEPTABLE"</formula>
    </cfRule>
    <cfRule type="cellIs" dxfId="64" priority="6" stopIfTrue="1" operator="equal">
      <formula>"ZONA DE RIESGO IMPORTANTE"</formula>
    </cfRule>
    <cfRule type="cellIs" dxfId="63" priority="7" stopIfTrue="1" operator="equal">
      <formula>"ZONA DE RIESGO MODERADO"</formula>
    </cfRule>
    <cfRule type="cellIs" dxfId="62" priority="8" stopIfTrue="1" operator="equal">
      <formula>"ZONA DE RIESGO ACEPTABLE"</formula>
    </cfRule>
  </conditionalFormatting>
  <conditionalFormatting sqref="P18 P20">
    <cfRule type="cellIs" dxfId="61" priority="1" stopIfTrue="1" operator="equal">
      <formula>"ZONA DE RIESGO BAJA"</formula>
    </cfRule>
    <cfRule type="cellIs" dxfId="60" priority="2" stopIfTrue="1" operator="equal">
      <formula>"ZONA DE RIESGO MODERADA"</formula>
    </cfRule>
    <cfRule type="cellIs" dxfId="59" priority="3" stopIfTrue="1" operator="equal">
      <formula>"ZONA DE RIESGO ALTA"</formula>
    </cfRule>
    <cfRule type="cellIs" dxfId="58" priority="4" stopIfTrue="1" operator="equal">
      <formula>"ZONA DE RIESGO EXTREMA"</formula>
    </cfRule>
  </conditionalFormatting>
  <dataValidations count="64">
    <dataValidation type="list" allowBlank="1" showInputMessage="1" showErrorMessage="1" sqref="R71 R55 R30:R31 R27 R20:R21 R11 R35:R36 R41 R67 R13 R59:R60 R15 R17:R18 R73:R127 R46 R69 R63 R65 R44 R24:R25 R38 R48:R49 R51:R53">
      <formula1>$E$184:$E$188</formula1>
    </dataValidation>
    <dataValidation type="list" allowBlank="1" showInputMessage="1" showErrorMessage="1" sqref="K127">
      <formula1>$K$184:$K$188</formula1>
    </dataValidation>
    <dataValidation type="list" allowBlank="1" showInputMessage="1" showErrorMessage="1" sqref="M71 M55 M30:M31 M27 M17:M21 M11 M35:M36 M41 M67 M59:M60 M15 M13 M73:M127 M46 M69 M63 M65 M44 M24:M25 M38 M48:M49 M51:M53">
      <formula1>$L$184:$L$188</formula1>
    </dataValidation>
    <dataValidation type="list" allowBlank="1" showInputMessage="1" showErrorMessage="1" sqref="P71 P55 P30:P31 P27 P20:P21 P11 P35:P36 P41 P67 P44 P59:P60 P15 P73:P127 P46 P69 P63 P65 P13 P17:P18 P24:P25 P38 P48:P49 P51:P53">
      <formula1>$N$184:$N$187</formula1>
    </dataValidation>
    <dataValidation type="list" allowBlank="1" showInputMessage="1" showErrorMessage="1" sqref="K71 K55 K30:K31 K27 K20:K21 K11 K35:K36 K41 K67 K13 K59:K60 K15 K17:K18 K73:K126 K46 K69 K63 K65 K44 K24:K25 K38 K48:K49 K51:K53">
      <formula1>$K$186:$K$188</formula1>
    </dataValidation>
    <dataValidation type="list" allowBlank="1" showInputMessage="1" showErrorMessage="1" sqref="J11:J12 J20 J30 J67:J127">
      <formula1>$J$184:$J$191</formula1>
    </dataValidation>
    <dataValidation type="list" allowBlank="1" showInputMessage="1" showErrorMessage="1" sqref="D11:D12 G67:I127 D49:D50 G20:I20 D20 G11:I12 D30 D67:D127">
      <formula1>$B$185:$B$186</formula1>
    </dataValidation>
    <dataValidation type="list" allowBlank="1" showInputMessage="1" showErrorMessage="1" sqref="F11:F12 F20 F30 F67:F127">
      <formula1>$A$184:$A$186</formula1>
    </dataValidation>
    <dataValidation type="list" allowBlank="1" showInputMessage="1" showErrorMessage="1" sqref="F13:F14 F41:F43">
      <formula1>$A$185:$A$187</formula1>
    </dataValidation>
    <dataValidation type="list" allowBlank="1" showInputMessage="1" showErrorMessage="1" sqref="G13:I14 D41:D43 G41:I43 D13:D14">
      <formula1>$B$186:$B$187</formula1>
    </dataValidation>
    <dataValidation type="list" allowBlank="1" showInputMessage="1" showErrorMessage="1" sqref="J13:J14 J41:J43">
      <formula1>$J$185:$J$192</formula1>
    </dataValidation>
    <dataValidation type="list" allowBlank="1" showInputMessage="1" showErrorMessage="1" sqref="J15:J16 J51:J54">
      <formula1>$J$178:$J$185</formula1>
    </dataValidation>
    <dataValidation type="list" allowBlank="1" showInputMessage="1" showErrorMessage="1" sqref="D15:D16 G51:I54 D51:D54 G15:I16">
      <formula1>$B$179:$B$180</formula1>
    </dataValidation>
    <dataValidation type="list" allowBlank="1" showInputMessage="1" showErrorMessage="1" sqref="F15:F16 F51:F54">
      <formula1>$A$178:$A$180</formula1>
    </dataValidation>
    <dataValidation type="list" allowBlank="1" showInputMessage="1" showErrorMessage="1" sqref="F17">
      <formula1>$A$186:$A$188</formula1>
    </dataValidation>
    <dataValidation type="list" allowBlank="1" showInputMessage="1" showErrorMessage="1" sqref="G17:I17 D17">
      <formula1>$B$187:$B$188</formula1>
    </dataValidation>
    <dataValidation type="list" allowBlank="1" showInputMessage="1" showErrorMessage="1" sqref="J17">
      <formula1>$J$186:$J$193</formula1>
    </dataValidation>
    <dataValidation type="list" allowBlank="1" showInputMessage="1" showErrorMessage="1" sqref="J19">
      <formula1>$J$219:$J$226</formula1>
    </dataValidation>
    <dataValidation type="list" allowBlank="1" showInputMessage="1" showErrorMessage="1" sqref="F19">
      <formula1>$A$219:$A$221</formula1>
    </dataValidation>
    <dataValidation type="list" allowBlank="1" showInputMessage="1" showErrorMessage="1" sqref="G19:I19">
      <formula1>$B$220:$B$221</formula1>
    </dataValidation>
    <dataValidation type="list" allowBlank="1" showInputMessage="1" showErrorMessage="1" sqref="F18">
      <formula1>$A$218:$A$220</formula1>
    </dataValidation>
    <dataValidation type="list" allowBlank="1" showInputMessage="1" showErrorMessage="1" sqref="G18:I18">
      <formula1>$B$219:$B$220</formula1>
    </dataValidation>
    <dataValidation type="list" allowBlank="1" showInputMessage="1" showErrorMessage="1" sqref="J18">
      <formula1>$J$218:$J$225</formula1>
    </dataValidation>
    <dataValidation type="list" allowBlank="1" showInputMessage="1" showErrorMessage="1" sqref="D18:D19">
      <formula1>$B$189:$B$190</formula1>
    </dataValidation>
    <dataValidation type="list" allowBlank="1" showInputMessage="1" showErrorMessage="1" sqref="J21 J46:J47 J24">
      <formula1>$J$193:$J$200</formula1>
    </dataValidation>
    <dataValidation type="list" allowBlank="1" showInputMessage="1" showErrorMessage="1" sqref="G21:I22 D46:D47 G46:I47 D24 G24:I24 D21">
      <formula1>$B$194:$B$195</formula1>
    </dataValidation>
    <dataValidation type="list" allowBlank="1" showInputMessage="1" showErrorMessage="1" sqref="F21:F22 F46:F47 F24">
      <formula1>$A$193:$A$195</formula1>
    </dataValidation>
    <dataValidation type="list" allowBlank="1" showInputMessage="1" showErrorMessage="1" sqref="F23 F48">
      <formula1>$A$190:$A$192</formula1>
    </dataValidation>
    <dataValidation type="list" allowBlank="1" showInputMessage="1" showErrorMessage="1" sqref="G23:I23 D22:D23 G48:I48 D48">
      <formula1>$B$191:$B$192</formula1>
    </dataValidation>
    <dataValidation type="list" allowBlank="1" showInputMessage="1" showErrorMessage="1" sqref="J22:J23 J48">
      <formula1>$J$190:$J$197</formula1>
    </dataValidation>
    <dataValidation type="list" allowBlank="1" showInputMessage="1" showErrorMessage="1" sqref="J25:J26">
      <formula1>$J$192:$J$199</formula1>
    </dataValidation>
    <dataValidation type="list" allowBlank="1" showInputMessage="1" showErrorMessage="1" sqref="G25:I26 D25:D26">
      <formula1>$B$193:$B$194</formula1>
    </dataValidation>
    <dataValidation type="list" allowBlank="1" showInputMessage="1" showErrorMessage="1" sqref="F25:F26">
      <formula1>$A$192:$A$194</formula1>
    </dataValidation>
    <dataValidation type="list" allowBlank="1" showInputMessage="1" showErrorMessage="1" sqref="D27:D29 G27:I29">
      <formula1>$B$210:$B$211</formula1>
    </dataValidation>
    <dataValidation type="list" allowBlank="1" showInputMessage="1" showErrorMessage="1" sqref="F27:F29">
      <formula1>$A$209:$A$211</formula1>
    </dataValidation>
    <dataValidation type="list" allowBlank="1" showInputMessage="1" showErrorMessage="1" sqref="J27:J29">
      <formula1>$J$209:$J$216</formula1>
    </dataValidation>
    <dataValidation type="list" allowBlank="1" showInputMessage="1" showErrorMessage="1" sqref="G30:I30">
      <formula1>$B$184:$B$185</formula1>
    </dataValidation>
    <dataValidation type="list" allowBlank="1" showInputMessage="1" showErrorMessage="1" sqref="J31 J55:J58">
      <formula1>$J$180:$J$187</formula1>
    </dataValidation>
    <dataValidation type="list" allowBlank="1" showInputMessage="1" showErrorMessage="1" sqref="G31:I31 G55:I58 D55:D58 D31:D34">
      <formula1>$B$181:$B$182</formula1>
    </dataValidation>
    <dataValidation type="list" allowBlank="1" showInputMessage="1" showErrorMessage="1" sqref="F31 F55:F58">
      <formula1>$A$180:$A$182</formula1>
    </dataValidation>
    <dataValidation type="list" allowBlank="1" showInputMessage="1" showErrorMessage="1" sqref="J32:J35">
      <formula1>$J$177:$J$184</formula1>
    </dataValidation>
    <dataValidation type="list" allowBlank="1" showInputMessage="1" showErrorMessage="1" sqref="G32:I35 D35">
      <formula1>$B$178:$B$179</formula1>
    </dataValidation>
    <dataValidation type="list" allowBlank="1" showInputMessage="1" showErrorMessage="1" sqref="F32:F35">
      <formula1>$A$177:$A$179</formula1>
    </dataValidation>
    <dataValidation type="list" allowBlank="1" showInputMessage="1" showErrorMessage="1" sqref="D36:D37 G36:I37">
      <formula1>$B$190:$B$191</formula1>
    </dataValidation>
    <dataValidation type="list" allowBlank="1" showInputMessage="1" showErrorMessage="1" sqref="J36:J37">
      <formula1>$J$189:$J$196</formula1>
    </dataValidation>
    <dataValidation type="list" allowBlank="1" showInputMessage="1" showErrorMessage="1" sqref="F36:F37">
      <formula1>$A$189:$A$191</formula1>
    </dataValidation>
    <dataValidation type="list" allowBlank="1" showInputMessage="1" showErrorMessage="1" sqref="D38:D40 G38:I40">
      <formula1>$B$200:$B$201</formula1>
    </dataValidation>
    <dataValidation type="list" allowBlank="1" showInputMessage="1" showErrorMessage="1" sqref="F38:F40">
      <formula1>$A$200:$A$202</formula1>
    </dataValidation>
    <dataValidation type="list" allowBlank="1" showInputMessage="1" showErrorMessage="1" sqref="J38:J40">
      <formula1>$J$200:$J$207</formula1>
    </dataValidation>
    <dataValidation type="list" allowBlank="1" showInputMessage="1" showErrorMessage="1" sqref="G44:I45 D44:D45">
      <formula1>$B$195:$B$196</formula1>
    </dataValidation>
    <dataValidation type="list" allowBlank="1" showInputMessage="1" showErrorMessage="1" sqref="F44:F45">
      <formula1>$A$194:$A$196</formula1>
    </dataValidation>
    <dataValidation type="list" allowBlank="1" showInputMessage="1" showErrorMessage="1" sqref="J44:J45">
      <formula1>$J$195:$J$202</formula1>
    </dataValidation>
    <dataValidation type="list" allowBlank="1" showInputMessage="1" showErrorMessage="1" sqref="J49:J50">
      <formula1>$J$127:$J$134</formula1>
    </dataValidation>
    <dataValidation type="list" allowBlank="1" showInputMessage="1" showErrorMessage="1" sqref="G49:I50">
      <formula1>$B$128:$B$129</formula1>
    </dataValidation>
    <dataValidation type="list" allowBlank="1" showInputMessage="1" showErrorMessage="1" sqref="F49:F50">
      <formula1>$A$127:$A$129</formula1>
    </dataValidation>
    <dataValidation type="list" allowBlank="1" showInputMessage="1" showErrorMessage="1" sqref="J59">
      <formula1>$J$85:$J$92</formula1>
    </dataValidation>
    <dataValidation type="list" allowBlank="1" showInputMessage="1" showErrorMessage="1" sqref="D59 G59:I59">
      <formula1>$B$86:$B$87</formula1>
    </dataValidation>
    <dataValidation type="list" allowBlank="1" showInputMessage="1" showErrorMessage="1" sqref="F59">
      <formula1>$A$85:$A$87</formula1>
    </dataValidation>
    <dataValidation type="list" allowBlank="1" showInputMessage="1" showErrorMessage="1" sqref="F60:F62">
      <formula1>$A$87:$A$89</formula1>
    </dataValidation>
    <dataValidation type="list" allowBlank="1" showInputMessage="1" showErrorMessage="1" sqref="D60:D62 G60:I62">
      <formula1>$B$88:$B$89</formula1>
    </dataValidation>
    <dataValidation type="list" allowBlank="1" showInputMessage="1" showErrorMessage="1" sqref="J60:J62">
      <formula1>$J$87:$J$94</formula1>
    </dataValidation>
    <dataValidation type="list" allowBlank="1" showInputMessage="1" showErrorMessage="1" sqref="F63:F66">
      <formula1>$A$81:$A$83</formula1>
    </dataValidation>
    <dataValidation type="list" allowBlank="1" showInputMessage="1" showErrorMessage="1" sqref="D63:D66 G63:I66">
      <formula1>$B$82:$B$83</formula1>
    </dataValidation>
    <dataValidation type="list" allowBlank="1" showInputMessage="1" showErrorMessage="1" sqref="J63:J66">
      <formula1>$J$81:$J$88</formula1>
    </dataValidation>
  </dataValidations>
  <printOptions horizontalCentered="1"/>
  <pageMargins left="0.6692913385826772" right="0.43307086614173229" top="0.59055118110236227" bottom="0.62992125984251968" header="0" footer="0"/>
  <pageSetup paperSize="5" scale="47" orientation="landscape" r:id="rId1"/>
  <headerFooter alignWithMargins="0"/>
  <rowBreaks count="5" manualBreakCount="5">
    <brk id="17" max="17" man="1"/>
    <brk id="30" max="17" man="1"/>
    <brk id="43" max="17" man="1"/>
    <brk id="54" max="17" man="1"/>
    <brk id="66"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
  <sheetViews>
    <sheetView topLeftCell="A7" zoomScale="90" zoomScaleNormal="90" workbookViewId="0">
      <selection activeCell="J20" sqref="J20"/>
    </sheetView>
  </sheetViews>
  <sheetFormatPr baseColWidth="10" defaultRowHeight="13.5" x14ac:dyDescent="0.25"/>
  <cols>
    <col min="1" max="1" width="1.42578125" customWidth="1"/>
    <col min="2" max="2" width="4.7109375" customWidth="1"/>
    <col min="3" max="3" width="16.140625" customWidth="1"/>
    <col min="4" max="27" width="4.7109375" customWidth="1"/>
  </cols>
  <sheetData>
    <row r="1" spans="1:27" ht="6" customHeight="1" x14ac:dyDescent="0.25">
      <c r="A1" s="94"/>
      <c r="B1" s="94"/>
      <c r="C1" s="95"/>
      <c r="D1" s="94"/>
      <c r="E1" s="94"/>
      <c r="F1" s="94"/>
      <c r="G1" s="94"/>
      <c r="H1" s="94"/>
      <c r="I1" s="94"/>
      <c r="J1" s="94"/>
      <c r="K1" s="94"/>
      <c r="L1" s="94"/>
      <c r="M1" s="94"/>
      <c r="N1" s="94"/>
      <c r="O1" s="94"/>
      <c r="P1" s="94"/>
      <c r="Q1" s="94"/>
      <c r="R1" s="94"/>
      <c r="S1" s="94"/>
      <c r="T1" s="94"/>
      <c r="U1" s="94"/>
      <c r="V1" s="94"/>
      <c r="W1" s="94"/>
      <c r="X1" s="94"/>
      <c r="Y1" s="94"/>
      <c r="Z1" s="94"/>
      <c r="AA1" s="94"/>
    </row>
    <row r="2" spans="1:27" ht="18" x14ac:dyDescent="0.25">
      <c r="A2" s="94"/>
      <c r="B2" s="94"/>
      <c r="C2" s="410" t="s">
        <v>92</v>
      </c>
      <c r="D2" s="410"/>
      <c r="E2" s="410"/>
      <c r="F2" s="410"/>
      <c r="G2" s="410"/>
      <c r="H2" s="410"/>
      <c r="I2" s="410"/>
      <c r="J2" s="410"/>
      <c r="K2" s="410"/>
      <c r="L2" s="410"/>
      <c r="M2" s="410"/>
      <c r="N2" s="410"/>
      <c r="O2" s="410"/>
      <c r="P2" s="410"/>
      <c r="Q2" s="410"/>
      <c r="R2" s="410"/>
      <c r="S2" s="410"/>
      <c r="T2" s="410"/>
      <c r="U2" s="410"/>
      <c r="V2" s="410"/>
      <c r="W2" s="410"/>
      <c r="X2" s="410"/>
      <c r="Y2" s="410"/>
      <c r="Z2" s="410"/>
      <c r="AA2" s="410"/>
    </row>
    <row r="3" spans="1:27" ht="6.75" customHeight="1" thickBot="1" x14ac:dyDescent="0.3">
      <c r="A3" s="94"/>
      <c r="B3" s="94"/>
      <c r="C3" s="95"/>
      <c r="D3" s="94"/>
      <c r="E3" s="94"/>
      <c r="F3" s="94"/>
      <c r="G3" s="94"/>
      <c r="H3" s="94"/>
      <c r="I3" s="94"/>
      <c r="J3" s="94"/>
      <c r="K3" s="94"/>
      <c r="L3" s="94"/>
      <c r="M3" s="94"/>
      <c r="N3" s="94"/>
      <c r="O3" s="94"/>
      <c r="P3" s="94"/>
      <c r="Q3" s="94"/>
      <c r="R3" s="94"/>
      <c r="S3" s="94"/>
      <c r="T3" s="94"/>
      <c r="U3" s="94"/>
      <c r="V3" s="94"/>
      <c r="W3" s="94"/>
      <c r="X3" s="94"/>
      <c r="Y3" s="94"/>
      <c r="Z3" s="94"/>
      <c r="AA3" s="94"/>
    </row>
    <row r="4" spans="1:27" ht="8.25" customHeight="1" x14ac:dyDescent="0.25">
      <c r="A4" s="94"/>
      <c r="B4" s="94"/>
      <c r="C4" s="407" t="s">
        <v>143</v>
      </c>
      <c r="D4" s="180"/>
      <c r="E4" s="181"/>
      <c r="F4" s="181"/>
      <c r="G4" s="181"/>
      <c r="H4" s="181"/>
      <c r="I4" s="181"/>
      <c r="J4" s="181"/>
      <c r="K4" s="208"/>
      <c r="L4" s="117"/>
      <c r="M4" s="117"/>
      <c r="N4" s="117"/>
      <c r="O4" s="117"/>
      <c r="P4" s="117"/>
      <c r="Q4" s="117"/>
      <c r="R4" s="117"/>
      <c r="S4" s="183"/>
      <c r="T4" s="119"/>
      <c r="U4" s="119"/>
      <c r="V4" s="119"/>
      <c r="W4" s="119"/>
      <c r="X4" s="119"/>
      <c r="Y4" s="119"/>
      <c r="Z4" s="119"/>
      <c r="AA4" s="120"/>
    </row>
    <row r="5" spans="1:27" ht="19.5" customHeight="1" x14ac:dyDescent="0.25">
      <c r="A5" s="94"/>
      <c r="B5" s="94"/>
      <c r="C5" s="407"/>
      <c r="D5" s="130"/>
      <c r="E5" s="107" t="str">
        <f>IF(CONCATENATE($C$4,$D$39)=Resumen!N7,Resumen!C7,"")</f>
        <v/>
      </c>
      <c r="F5" s="107" t="str">
        <f>IF(CONCATENATE($C$4,$D$39)=Resumen!N12,Resumen!C12,"")</f>
        <v/>
      </c>
      <c r="G5" s="107" t="str">
        <f>IF(CONCATENATE($C$4,$D$39)=Resumen!N17,Resumen!C17,"")</f>
        <v/>
      </c>
      <c r="H5" s="107" t="str">
        <f>IF(CONCATENATE($C$4,$D$39)=Resumen!N22,Resumen!C22,"")</f>
        <v/>
      </c>
      <c r="I5" s="107" t="str">
        <f>IF(CONCATENATE($C$4,$D$39)=Resumen!N27,Resumen!C27,"")</f>
        <v/>
      </c>
      <c r="J5" s="107" t="str">
        <f>IF(CONCATENATE($C$4,$D$39)=Resumen!N32,Resumen!C32,"")</f>
        <v/>
      </c>
      <c r="K5" s="204" t="str">
        <f>IF(CONCATENATE($C$4,$D$39)=Resumen!N37,Resumen!C37,"")</f>
        <v/>
      </c>
      <c r="L5" s="109"/>
      <c r="M5" s="109" t="str">
        <f>IF(CONCATENATE($C$4,$L$39)=Resumen!N7,Resumen!C7,"")</f>
        <v/>
      </c>
      <c r="N5" s="109" t="str">
        <f>IF(CONCATENATE($C$4,$L$39)=Resumen!N12,Resumen!C12,"")</f>
        <v/>
      </c>
      <c r="O5" s="109" t="str">
        <f>IF(CONCATENATE($C$4,$L$39)=Resumen!N17,Resumen!C17,"")</f>
        <v/>
      </c>
      <c r="P5" s="109" t="str">
        <f>IF(CONCATENATE($C$4,$L$39)=Resumen!N22,Resumen!C22,"")</f>
        <v>R16</v>
      </c>
      <c r="Q5" s="109" t="str">
        <f>IF(CONCATENATE($C$4,$L$39)=Resumen!N27,Resumen!C27,"")</f>
        <v/>
      </c>
      <c r="R5" s="109" t="str">
        <f>IF(CONCATENATE($C$4,$L$39)=Resumen!N32,Resumen!C32,"")</f>
        <v/>
      </c>
      <c r="S5" s="207" t="str">
        <f>IF(CONCATENATE($C$4,$L$39)=Resumen!N37,Resumen!C37,"")</f>
        <v/>
      </c>
      <c r="T5" s="98"/>
      <c r="U5" s="98" t="str">
        <f>IF(CONCATENATE($C$4,$T$39)=Resumen!N7,Resumen!C7,"")</f>
        <v/>
      </c>
      <c r="V5" s="98" t="str">
        <f>IF(CONCATENATE($C$4,$T$39)=Resumen!N12,Resumen!C12,"")</f>
        <v/>
      </c>
      <c r="W5" s="98" t="str">
        <f>IF(CONCATENATE($C$4,$T$39)=Resumen!N17,Resumen!C17,"")</f>
        <v/>
      </c>
      <c r="X5" s="98" t="str">
        <f>IF(CONCATENATE($C$4,$T$39)=Resumen!N22,Resumen!C22,"")</f>
        <v/>
      </c>
      <c r="Y5" s="98" t="str">
        <f>IF(CONCATENATE($C$4,$T$39)=Resumen!N27,Resumen!C27,"")</f>
        <v/>
      </c>
      <c r="Z5" s="98" t="str">
        <f>IF(CONCATENATE($C$4,$T$39)=Resumen!N32,Resumen!C32,"")</f>
        <v/>
      </c>
      <c r="AA5" s="205" t="str">
        <f>IF(CONCATENATE($C$4,$T$39)=Resumen!N37,Resumen!C37,"")</f>
        <v/>
      </c>
    </row>
    <row r="6" spans="1:27" ht="19.5" customHeight="1" x14ac:dyDescent="0.25">
      <c r="A6" s="94"/>
      <c r="B6" s="409" t="s">
        <v>30</v>
      </c>
      <c r="C6" s="407"/>
      <c r="D6" s="130"/>
      <c r="E6" s="107" t="str">
        <f>IF(CONCATENATE($C$4,$D$39)=Resumen!N8,Resumen!C8,"")</f>
        <v/>
      </c>
      <c r="F6" s="107" t="str">
        <f>IF(CONCATENATE($C$4,$D$39)=Resumen!N13,Resumen!C13,"")</f>
        <v/>
      </c>
      <c r="G6" s="107" t="str">
        <f>IF(CONCATENATE($C$4,$D$39)=Resumen!N18,Resumen!C18,"")</f>
        <v/>
      </c>
      <c r="H6" s="107" t="str">
        <f>IF(CONCATENATE($C$4,$D$39)=Resumen!N23,Resumen!C23,"")</f>
        <v/>
      </c>
      <c r="I6" s="107" t="str">
        <f>IF(CONCATENATE($C$4,$D$39)=Resumen!N28,Resumen!C28,"")</f>
        <v/>
      </c>
      <c r="J6" s="107" t="str">
        <f>IF(CONCATENATE($C$4,$D$39)=Resumen!N33,Resumen!C33,"")</f>
        <v/>
      </c>
      <c r="K6" s="204" t="str">
        <f>IF(CONCATENATE($C$4,$D$39)=Resumen!N38,Resumen!C38,"")</f>
        <v/>
      </c>
      <c r="L6" s="109"/>
      <c r="M6" s="109" t="str">
        <f>IF(CONCATENATE($C$4,$L$39)=Resumen!N8,Resumen!C8,"")</f>
        <v/>
      </c>
      <c r="N6" s="109" t="str">
        <f>IF(CONCATENATE($C$4,$L$39)=Resumen!N13,Resumen!C13,"")</f>
        <v/>
      </c>
      <c r="O6" s="109" t="str">
        <f>IF(CONCATENATE($C$4,$L$39)=Resumen!N18,Resumen!C18,"")</f>
        <v/>
      </c>
      <c r="P6" s="109" t="str">
        <f>IF(CONCATENATE($C$4,$L$39)=Resumen!N23,Resumen!C23,"")</f>
        <v/>
      </c>
      <c r="Q6" s="109" t="str">
        <f>IF(CONCATENATE($C$4,$L$39)=Resumen!N28,Resumen!C28,"")</f>
        <v/>
      </c>
      <c r="R6" s="109" t="str">
        <f>IF(CONCATENATE($C$4,$L$39)=Resumen!N33,Resumen!C33,"")</f>
        <v/>
      </c>
      <c r="S6" s="207"/>
      <c r="T6" s="98"/>
      <c r="U6" s="98" t="str">
        <f>IF(CONCATENATE($C$4,$T$39)=Resumen!N8,Resumen!C8,"")</f>
        <v/>
      </c>
      <c r="V6" s="98" t="str">
        <f>IF(CONCATENATE($C$4,$T$39)=Resumen!N13,Resumen!C13,"")</f>
        <v>R7</v>
      </c>
      <c r="W6" s="98" t="str">
        <f>IF(CONCATENATE($C$4,$T$39)=Resumen!N18,Resumen!C18,"")</f>
        <v/>
      </c>
      <c r="X6" s="98" t="str">
        <f>IF(CONCATENATE($C$4,$T$39)=Resumen!N23,Resumen!C23,"")</f>
        <v/>
      </c>
      <c r="Y6" s="98" t="str">
        <f>IF(CONCATENATE($C$4,$T$39)=Resumen!N28,Resumen!C28,"")</f>
        <v/>
      </c>
      <c r="Z6" s="98" t="str">
        <f>IF(CONCATENATE($C$4,$T$39)=Resumen!N33,Resumen!C33,"")</f>
        <v/>
      </c>
      <c r="AA6" s="205" t="str">
        <f>IF(CONCATENATE($C$4,$T$39)=Resumen!N38,Resumen!C38,"")</f>
        <v/>
      </c>
    </row>
    <row r="7" spans="1:27" ht="19.5" customHeight="1" x14ac:dyDescent="0.25">
      <c r="A7" s="94"/>
      <c r="B7" s="409"/>
      <c r="C7" s="407"/>
      <c r="D7" s="130"/>
      <c r="E7" s="107" t="str">
        <f>IF(CONCATENATE($C$4,$D$39)=Resumen!N9,Resumen!C9,"")</f>
        <v/>
      </c>
      <c r="F7" s="107" t="str">
        <f>IF(CONCATENATE($C$4,$D$39)=Resumen!N14,Resumen!C14,"")</f>
        <v/>
      </c>
      <c r="G7" s="107" t="str">
        <f>IF(CONCATENATE($C$4,$D$39)=Resumen!N19,Resumen!C19,"")</f>
        <v/>
      </c>
      <c r="H7" s="107" t="str">
        <f>IF(CONCATENATE($C$4,$D$39)=Resumen!N24,Resumen!C24,"")</f>
        <v/>
      </c>
      <c r="I7" s="107" t="str">
        <f>IF(CONCATENATE($C$4,$D$39)=Resumen!N29,Resumen!C29,"")</f>
        <v/>
      </c>
      <c r="J7" s="107" t="str">
        <f>IF(CONCATENATE($C$4,$D$39)=Resumen!N34,Resumen!C34,"")</f>
        <v/>
      </c>
      <c r="K7" s="204" t="str">
        <f>IF(CONCATENATE($C$4,$D$39)=Resumen!N39,Resumen!C39,"")</f>
        <v/>
      </c>
      <c r="L7" s="109"/>
      <c r="M7" s="109" t="str">
        <f>IF(CONCATENATE($C$4,$L$39)=Resumen!N9,Resumen!C9,"")</f>
        <v/>
      </c>
      <c r="N7" s="109" t="str">
        <f>IF(CONCATENATE($C$4,$L$39)=Resumen!N14,Resumen!C14,"")</f>
        <v/>
      </c>
      <c r="O7" s="109" t="str">
        <f>IF(CONCATENATE($C$4,$L$39)=Resumen!N19,Resumen!C19,"")</f>
        <v>R13</v>
      </c>
      <c r="P7" s="109" t="str">
        <f>IF(CONCATENATE($C$4,$L$39)=Resumen!N24,Resumen!C24,"")</f>
        <v/>
      </c>
      <c r="Q7" s="109" t="str">
        <f>IF(CONCATENATE($C$4,$L$39)=Resumen!N29,Resumen!C29,"")</f>
        <v/>
      </c>
      <c r="R7" s="109" t="str">
        <f>IF(CONCATENATE($C$4,$L$39)=Resumen!N34,Resumen!C34,"")</f>
        <v/>
      </c>
      <c r="S7" s="207"/>
      <c r="T7" s="98"/>
      <c r="U7" s="98" t="str">
        <f>IF(CONCATENATE($C$4,$T$39)=Resumen!N9,Resumen!C9,"")</f>
        <v/>
      </c>
      <c r="V7" s="98" t="str">
        <f>IF(CONCATENATE($C$4,$T$39)=Resumen!N14,Resumen!C14,"")</f>
        <v>R8</v>
      </c>
      <c r="W7" s="98" t="str">
        <f>IF(CONCATENATE($C$4,$T$39)=Resumen!N19,Resumen!C19,"")</f>
        <v/>
      </c>
      <c r="X7" s="98" t="str">
        <f>IF(CONCATENATE($C$4,$T$39)=Resumen!N24,Resumen!C24,"")</f>
        <v/>
      </c>
      <c r="Y7" s="98" t="str">
        <f>IF(CONCATENATE($C$4,$T$39)=Resumen!N29,Resumen!C29,"")</f>
        <v/>
      </c>
      <c r="Z7" s="98" t="str">
        <f>IF(CONCATENATE($C$4,$T$39)=Resumen!N34,Resumen!C34,"")</f>
        <v/>
      </c>
      <c r="AA7" s="205" t="str">
        <f>IF(CONCATENATE($C$4,$T$39)=Resumen!N39,Resumen!C39,"")</f>
        <v/>
      </c>
    </row>
    <row r="8" spans="1:27" ht="19.5" customHeight="1" x14ac:dyDescent="0.25">
      <c r="A8" s="94"/>
      <c r="B8" s="409"/>
      <c r="C8" s="407"/>
      <c r="D8" s="130"/>
      <c r="E8" s="107" t="str">
        <f>IF(CONCATENATE($C$4,$D$39)=Resumen!N10,Resumen!C10,"")</f>
        <v/>
      </c>
      <c r="F8" s="107" t="str">
        <f>IF(CONCATENATE($C$4,$D$39)=Resumen!N15,Resumen!C15,"")</f>
        <v/>
      </c>
      <c r="G8" s="107" t="str">
        <f>IF(CONCATENATE($C$4,$D$39)=Resumen!N20,Resumen!C20,"")</f>
        <v/>
      </c>
      <c r="H8" s="107" t="str">
        <f>IF(CONCATENATE($C$4,$D$39)=Resumen!N25,Resumen!C25,"")</f>
        <v/>
      </c>
      <c r="I8" s="107" t="str">
        <f>IF(CONCATENATE($C$4,$D$39)=Resumen!N30,Resumen!C30,"")</f>
        <v/>
      </c>
      <c r="J8" s="107" t="str">
        <f>IF(CONCATENATE($C$4,$D$39)=Resumen!N35,Resumen!C35,"")</f>
        <v/>
      </c>
      <c r="K8" s="204" t="str">
        <f>IF(CONCATENATE($C$4,$D$39)=Resumen!N40,Resumen!C40,"")</f>
        <v/>
      </c>
      <c r="L8" s="109"/>
      <c r="M8" s="109" t="str">
        <f>IF(CONCATENATE($C$4,$L$39)=Resumen!N10,Resumen!C10,"")</f>
        <v/>
      </c>
      <c r="N8" s="109" t="str">
        <f>IF(CONCATENATE($C$4,$L$39)=Resumen!N15,Resumen!C15,"")</f>
        <v/>
      </c>
      <c r="O8" s="109" t="str">
        <f>IF(CONCATENATE($C$4,$L$39)=Resumen!N20,Resumen!C20,"")</f>
        <v/>
      </c>
      <c r="P8" s="109" t="str">
        <f>IF(CONCATENATE($C$4,$L$39)=Resumen!N25,Resumen!C25,"")</f>
        <v/>
      </c>
      <c r="Q8" s="109" t="str">
        <f>IF(CONCATENATE($C$4,$L$39)=Resumen!N30,Resumen!C30,"")</f>
        <v/>
      </c>
      <c r="R8" s="109" t="str">
        <f>IF(CONCATENATE($C$4,$L$39)=Resumen!N35,Resumen!C35,"")</f>
        <v/>
      </c>
      <c r="S8" s="207"/>
      <c r="T8" s="98"/>
      <c r="U8" s="98" t="str">
        <f>IF(CONCATENATE($C$4,$T$39)=Resumen!N10,Resumen!C10,"")</f>
        <v/>
      </c>
      <c r="V8" s="98" t="str">
        <f>IF(CONCATENATE($C$4,$T$39)=Resumen!N15,Resumen!C15,"")</f>
        <v>R9</v>
      </c>
      <c r="W8" s="98" t="str">
        <f>IF(CONCATENATE($C$4,$T$39)=Resumen!N20,Resumen!C20,"")</f>
        <v/>
      </c>
      <c r="X8" s="98" t="str">
        <f>IF(CONCATENATE($C$4,$T$39)=Resumen!N25,Resumen!C25,"")</f>
        <v/>
      </c>
      <c r="Y8" s="98" t="str">
        <f>IF(CONCATENATE($C$4,$T$39)=Resumen!N30,Resumen!C30,"")</f>
        <v/>
      </c>
      <c r="Z8" s="98" t="str">
        <f>IF(CONCATENATE($C$4,$T$39)=Resumen!N35,Resumen!C35,"")</f>
        <v/>
      </c>
      <c r="AA8" s="205" t="str">
        <f>IF(CONCATENATE($C$4,$T$39)=Resumen!N40,Resumen!C40,"")</f>
        <v/>
      </c>
    </row>
    <row r="9" spans="1:27" ht="19.5" customHeight="1" x14ac:dyDescent="0.25">
      <c r="A9" s="94"/>
      <c r="B9" s="409"/>
      <c r="C9" s="407"/>
      <c r="D9" s="130"/>
      <c r="E9" s="107" t="str">
        <f>IF(CONCATENATE($C$4,$D$39)=Resumen!N11,Resumen!C11,"")</f>
        <v/>
      </c>
      <c r="F9" s="107" t="str">
        <f>IF(CONCATENATE($C$4,$D$39)=Resumen!N16,Resumen!C16,"")</f>
        <v/>
      </c>
      <c r="G9" s="107" t="str">
        <f>IF(CONCATENATE($C$4,$D$39)=Resumen!N21,Resumen!C21,"")</f>
        <v/>
      </c>
      <c r="H9" s="107" t="str">
        <f>IF(CONCATENATE($C$4,$D$39)=Resumen!N26,Resumen!C26,"")</f>
        <v/>
      </c>
      <c r="I9" s="107" t="str">
        <f>IF(CONCATENATE($C$4,$D$39)=Resumen!N31,Resumen!C31,"")</f>
        <v/>
      </c>
      <c r="J9" s="107" t="str">
        <f>IF(CONCATENATE($C$4,$D$39)=Resumen!N36,Resumen!C36,"")</f>
        <v/>
      </c>
      <c r="K9" s="204" t="str">
        <f>IF(CONCATENATE($C$4,$D$39)=Resumen!N41,Resumen!C41,"")</f>
        <v/>
      </c>
      <c r="L9" s="109"/>
      <c r="M9" s="109" t="str">
        <f>IF(CONCATENATE($C$4,$L$39)=Resumen!N11,Resumen!C11,"")</f>
        <v/>
      </c>
      <c r="N9" s="109" t="str">
        <f>IF(CONCATENATE($C$4,$L$39)=Resumen!N16,Resumen!C16,"")</f>
        <v/>
      </c>
      <c r="O9" s="109" t="str">
        <f>IF(CONCATENATE($C$4,$L$39)=Resumen!N21,Resumen!C21,"")</f>
        <v/>
      </c>
      <c r="P9" s="109" t="str">
        <f>IF(CONCATENATE($C$4,$L$39)=Resumen!N26,Resumen!C26,"")</f>
        <v/>
      </c>
      <c r="Q9" s="109" t="str">
        <f>IF(CONCATENATE($C$4,$L$39)=Resumen!N31,Resumen!C31,"")</f>
        <v/>
      </c>
      <c r="R9" s="109" t="str">
        <f>IF(CONCATENATE($C$4,$L$39)=Resumen!N36,Resumen!C36,"")</f>
        <v/>
      </c>
      <c r="S9" s="207"/>
      <c r="T9" s="98"/>
      <c r="U9" s="98" t="str">
        <f>IF(CONCATENATE($C$4,$T$39)=Resumen!N11,Resumen!C11,"")</f>
        <v/>
      </c>
      <c r="V9" s="98" t="str">
        <f>IF(CONCATENATE($C$4,$T$39)=Resumen!N16,Resumen!C16,"")</f>
        <v/>
      </c>
      <c r="W9" s="98" t="str">
        <f>IF(CONCATENATE($C$4,$T$39)=Resumen!N21,Resumen!C21,"")</f>
        <v/>
      </c>
      <c r="X9" s="98" t="str">
        <f>IF(CONCATENATE($C$4,$T$39)=Resumen!N26,Resumen!C26,"")</f>
        <v/>
      </c>
      <c r="Y9" s="98" t="str">
        <f>IF(CONCATENATE($C$4,$T$39)=Resumen!N31,Resumen!C31,"")</f>
        <v/>
      </c>
      <c r="Z9" s="98" t="str">
        <f>IF(CONCATENATE($C$4,$T$39)=Resumen!N36,Resumen!C36,"")</f>
        <v/>
      </c>
      <c r="AA9" s="205" t="str">
        <f>IF(CONCATENATE($C$4,$T$39)=Resumen!N41,Resumen!C41,"")</f>
        <v/>
      </c>
    </row>
    <row r="10" spans="1:27" ht="11.25" customHeight="1" x14ac:dyDescent="0.25">
      <c r="A10" s="94"/>
      <c r="B10" s="409"/>
      <c r="C10" s="407"/>
      <c r="D10" s="130"/>
      <c r="E10" s="107"/>
      <c r="F10" s="107" t="str">
        <f>IF(Resumen!P10="ZONA DE RIESGO IMPORTANTE",Resumen!#REF!,"")</f>
        <v/>
      </c>
      <c r="G10" s="107"/>
      <c r="H10" s="107"/>
      <c r="I10" s="107"/>
      <c r="J10" s="107" t="str">
        <f>IF(Resumen!Q10="ZONA DE RIESGO IMPORTANTE",Resumen!#REF!,"")</f>
        <v/>
      </c>
      <c r="K10" s="204" t="str">
        <f>IF(CONCATENATE($C$4,$D$39)=Resumen!N42,Resumen!C42,"")</f>
        <v/>
      </c>
      <c r="L10" s="185"/>
      <c r="M10" s="185"/>
      <c r="N10" s="185"/>
      <c r="O10" s="185"/>
      <c r="P10" s="185"/>
      <c r="Q10" s="185"/>
      <c r="R10" s="185"/>
      <c r="S10" s="186"/>
      <c r="T10" s="100"/>
      <c r="U10" s="100"/>
      <c r="V10" s="100"/>
      <c r="W10" s="100"/>
      <c r="X10" s="100"/>
      <c r="Y10" s="100"/>
      <c r="Z10" s="100"/>
      <c r="AA10" s="205" t="str">
        <f>IF(CONCATENATE($C$4,$T$39)=Resumen!N42,Resumen!C42,"")</f>
        <v/>
      </c>
    </row>
    <row r="11" spans="1:27" ht="11.25" customHeight="1" x14ac:dyDescent="0.25">
      <c r="A11" s="94"/>
      <c r="B11" s="409"/>
      <c r="C11" s="407" t="s">
        <v>123</v>
      </c>
      <c r="D11" s="129"/>
      <c r="E11" s="104"/>
      <c r="F11" s="104"/>
      <c r="G11" s="104"/>
      <c r="H11" s="104"/>
      <c r="I11" s="104"/>
      <c r="J11" s="104"/>
      <c r="K11" s="174"/>
      <c r="L11" s="111"/>
      <c r="M11" s="111"/>
      <c r="N11" s="111"/>
      <c r="O11" s="111"/>
      <c r="P11" s="111"/>
      <c r="Q11" s="111"/>
      <c r="R11" s="111"/>
      <c r="S11" s="123"/>
      <c r="T11" s="102"/>
      <c r="U11" s="102"/>
      <c r="V11" s="102"/>
      <c r="W11" s="102"/>
      <c r="X11" s="102"/>
      <c r="Y11" s="102"/>
      <c r="Z11" s="102"/>
      <c r="AA11" s="124"/>
    </row>
    <row r="12" spans="1:27" ht="19.5" customHeight="1" x14ac:dyDescent="0.25">
      <c r="A12" s="94"/>
      <c r="B12" s="409"/>
      <c r="C12" s="407"/>
      <c r="D12" s="130"/>
      <c r="E12" s="107" t="str">
        <f>IF(CONCATENATE($C$11,$D$39)=Resumen!N7,Resumen!C7,"")</f>
        <v/>
      </c>
      <c r="F12" s="107" t="str">
        <f>IF(CONCATENATE($C$11,$D$39)=Resumen!N12,Resumen!C12,"")</f>
        <v>R6</v>
      </c>
      <c r="G12" s="107" t="str">
        <f>IF(CONCATENATE($C$11,$D$39)=Resumen!N17,Resumen!C17,"")</f>
        <v/>
      </c>
      <c r="H12" s="107" t="str">
        <f>IF(CONCATENATE($C$11,$D$39)=Resumen!N22,Resumen!C22,"")</f>
        <v/>
      </c>
      <c r="I12" s="107" t="str">
        <f>IF(CONCATENATE($C$11,$D$39)=Resumen!N27,Resumen!C27,"")</f>
        <v/>
      </c>
      <c r="J12" s="107" t="str">
        <f>IF(CONCATENATE($C$11,$D$39)=Resumen!N32,Resumen!C32,"")</f>
        <v/>
      </c>
      <c r="K12" s="204" t="str">
        <f>IF(CONCATENATE($C$11,$D$39)=Resumen!N37,Resumen!C37,"")</f>
        <v/>
      </c>
      <c r="L12" s="109"/>
      <c r="M12" s="109" t="str">
        <f>IF(CONCATENATE($C$11,$L$39)=Resumen!N7,Resumen!C7,"")</f>
        <v/>
      </c>
      <c r="N12" s="109" t="str">
        <f>IF(CONCATENATE($C$11,$L$39)=Resumen!N12,Resumen!C12,"")</f>
        <v/>
      </c>
      <c r="O12" s="109" t="str">
        <f>IF(CONCATENATE($C$11,$L$39)=Resumen!N17,Resumen!C17,"")</f>
        <v/>
      </c>
      <c r="P12" s="109" t="str">
        <f>IF(CONCATENATE($C$11,$L$39)=Resumen!N22,Resumen!C22,"")</f>
        <v/>
      </c>
      <c r="Q12" s="109" t="str">
        <f>IF(CONCATENATE($C$11,$L$39)=Resumen!N27,Resumen!C27,"")</f>
        <v/>
      </c>
      <c r="R12" s="109" t="str">
        <f>IF(CONCATENATE($C$11,$L$39)=Resumen!N32,Resumen!C32,"")</f>
        <v/>
      </c>
      <c r="S12" s="207" t="str">
        <f>IF(CONCATENATE($C$11,$L$39)=Resumen!N37,Resumen!C37,"")</f>
        <v/>
      </c>
      <c r="T12" s="98"/>
      <c r="U12" s="98" t="str">
        <f>IF(CONCATENATE($C$11,$T$39)=Resumen!N7,Resumen!C7,"")</f>
        <v/>
      </c>
      <c r="V12" s="98" t="str">
        <f>IF(CONCATENATE($C$11,$T$39)=Resumen!N12,Resumen!C12,"")</f>
        <v/>
      </c>
      <c r="W12" s="98" t="str">
        <f>IF(CONCATENATE($C$11,$T$39)=Resumen!N17,Resumen!C17,"")</f>
        <v/>
      </c>
      <c r="X12" s="98" t="str">
        <f>IF(CONCATENATE($C$11,$T$39)=Resumen!N22,Resumen!C22,"")</f>
        <v/>
      </c>
      <c r="Y12" s="98" t="str">
        <f>IF(CONCATENATE($C$11,$T$39)=Resumen!N27,Resumen!C27,"")</f>
        <v/>
      </c>
      <c r="Z12" s="98" t="str">
        <f>IF(CONCATENATE($C$11,$T$39)=Resumen!N32,Resumen!C32,"")</f>
        <v/>
      </c>
      <c r="AA12" s="205" t="str">
        <f>IF(CONCATENATE($C$11,$T$39)=Resumen!N37,Resumen!C37,"")</f>
        <v/>
      </c>
    </row>
    <row r="13" spans="1:27" ht="19.5" customHeight="1" x14ac:dyDescent="0.25">
      <c r="A13" s="94"/>
      <c r="B13" s="409"/>
      <c r="C13" s="407"/>
      <c r="D13" s="130"/>
      <c r="E13" s="107" t="str">
        <f>IF(CONCATENATE($C$11,$D$39)=Resumen!N8,Resumen!C8,"")</f>
        <v/>
      </c>
      <c r="F13" s="107" t="str">
        <f>IF(CONCATENATE($C$11,$D$39)=Resumen!N13,Resumen!C13,"")</f>
        <v/>
      </c>
      <c r="G13" s="107" t="str">
        <f>IF(CONCATENATE($C$11,$D$39)=Resumen!N18,Resumen!C18,"")</f>
        <v/>
      </c>
      <c r="H13" s="107" t="str">
        <f>IF(CONCATENATE($C$11,$D$39)=Resumen!N23,Resumen!C23,"")</f>
        <v/>
      </c>
      <c r="I13" s="107" t="str">
        <f>IF(CONCATENATE($C$11,$D$39)=Resumen!N28,Resumen!C28,"")</f>
        <v/>
      </c>
      <c r="J13" s="107" t="str">
        <f>IF(CONCATENATE($C$11,$D$39)=Resumen!N33,Resumen!C33,"")</f>
        <v/>
      </c>
      <c r="K13" s="204"/>
      <c r="L13" s="109"/>
      <c r="M13" s="109" t="str">
        <f>IF(CONCATENATE($C$11,$L$39)=Resumen!N8,Resumen!C8,"")</f>
        <v/>
      </c>
      <c r="N13" s="109" t="str">
        <f>IF(CONCATENATE($C$11,$L$39)=Resumen!N13,Resumen!C13,"")</f>
        <v/>
      </c>
      <c r="O13" s="109" t="str">
        <f>IF(CONCATENATE($C$11,$L$39)=Resumen!N18,Resumen!C18,"")</f>
        <v>R12</v>
      </c>
      <c r="P13" s="109" t="str">
        <f>IF(CONCATENATE($C$11,$L$39)=Resumen!N23,Resumen!C23,"")</f>
        <v>R17</v>
      </c>
      <c r="Q13" s="109" t="str">
        <f>IF(CONCATENATE($C$11,$L$39)=Resumen!N28,Resumen!C28,"")</f>
        <v/>
      </c>
      <c r="R13" s="109" t="str">
        <f>IF(CONCATENATE($C$11,$L$39)=Resumen!N33,Resumen!C33,"")</f>
        <v/>
      </c>
      <c r="S13" s="207"/>
      <c r="T13" s="98"/>
      <c r="U13" s="98" t="str">
        <f>IF(CONCATENATE($C$11,$T$39)=Resumen!N8,Resumen!C8,"")</f>
        <v/>
      </c>
      <c r="V13" s="98" t="str">
        <f>IF(CONCATENATE($C$11,$T$39)=Resumen!N13,Resumen!C13,"")</f>
        <v/>
      </c>
      <c r="W13" s="98" t="str">
        <f>IF(CONCATENATE($C$11,$T$39)=Resumen!N18,Resumen!C18,"")</f>
        <v/>
      </c>
      <c r="X13" s="98" t="str">
        <f>IF(CONCATENATE($C$11,$T$39)=Resumen!N23,Resumen!C23,"")</f>
        <v/>
      </c>
      <c r="Y13" s="98" t="str">
        <f>IF(CONCATENATE($C$11,$T$39)=Resumen!N28,Resumen!C28,"")</f>
        <v/>
      </c>
      <c r="Z13" s="98" t="str">
        <f>IF(CONCATENATE($C$11,$T$39)=Resumen!N33,Resumen!C33,"")</f>
        <v/>
      </c>
      <c r="AA13" s="205" t="str">
        <f>IF(CONCATENATE($C$11,$T$39)=Resumen!N38,Resumen!C38,"")</f>
        <v/>
      </c>
    </row>
    <row r="14" spans="1:27" ht="19.5" customHeight="1" x14ac:dyDescent="0.25">
      <c r="A14" s="94"/>
      <c r="B14" s="409"/>
      <c r="C14" s="407"/>
      <c r="D14" s="130"/>
      <c r="E14" s="107" t="str">
        <f>IF(CONCATENATE($C$11,$D$39)=Resumen!N9,Resumen!C9,"")</f>
        <v/>
      </c>
      <c r="F14" s="107" t="str">
        <f>IF(CONCATENATE($C$11,$D$39)=Resumen!N14,Resumen!C14,"")</f>
        <v/>
      </c>
      <c r="G14" s="107" t="str">
        <f>IF(CONCATENATE($C$11,$D$39)=Resumen!N19,Resumen!C19,"")</f>
        <v/>
      </c>
      <c r="H14" s="107" t="str">
        <f>IF(CONCATENATE($C$11,$D$39)=Resumen!N24,Resumen!C24,"")</f>
        <v/>
      </c>
      <c r="I14" s="107" t="str">
        <f>IF(CONCATENATE($C$11,$D$39)=Resumen!N29,Resumen!C29,"")</f>
        <v/>
      </c>
      <c r="J14" s="107" t="str">
        <f>IF(CONCATENATE($C$11,$D$39)=Resumen!N34,Resumen!C34,"")</f>
        <v/>
      </c>
      <c r="K14" s="204"/>
      <c r="L14" s="109"/>
      <c r="M14" s="109" t="str">
        <f>IF(CONCATENATE($C$11,$L$39)=Resumen!N9,Resumen!C9,"")</f>
        <v/>
      </c>
      <c r="N14" s="109" t="str">
        <f>IF(CONCATENATE($C$11,$L$39)=Resumen!N14,Resumen!C14,"")</f>
        <v/>
      </c>
      <c r="O14" s="109" t="str">
        <f>IF(CONCATENATE($C$11,$L$39)=Resumen!N19,Resumen!C19,"")</f>
        <v/>
      </c>
      <c r="P14" s="109" t="str">
        <f>IF(CONCATENATE($C$11,$L$39)=Resumen!N24,Resumen!C24,"")</f>
        <v>R18</v>
      </c>
      <c r="Q14" s="109" t="str">
        <f>IF(CONCATENATE($C$11,$L$39)=Resumen!N29,Resumen!C29,"")</f>
        <v/>
      </c>
      <c r="R14" s="109" t="str">
        <f>IF(CONCATENATE($C$11,$L$39)=Resumen!N34,Resumen!C34,"")</f>
        <v/>
      </c>
      <c r="S14" s="207"/>
      <c r="T14" s="98"/>
      <c r="U14" s="98" t="str">
        <f>IF(CONCATENATE($C$11,$T$39)=Resumen!N9,Resumen!C9,"")</f>
        <v/>
      </c>
      <c r="V14" s="98" t="str">
        <f>IF(CONCATENATE($C$11,$T$39)=Resumen!N14,Resumen!C14,"")</f>
        <v/>
      </c>
      <c r="W14" s="98" t="str">
        <f>IF(CONCATENATE($C$11,$T$39)=Resumen!N19,Resumen!C19,"")</f>
        <v/>
      </c>
      <c r="X14" s="98" t="str">
        <f>IF(CONCATENATE($C$11,$T$39)=Resumen!N24,Resumen!C24,"")</f>
        <v/>
      </c>
      <c r="Y14" s="98" t="str">
        <f>IF(CONCATENATE($C$11,$T$39)=Resumen!N29,Resumen!C29,"")</f>
        <v/>
      </c>
      <c r="Z14" s="98" t="str">
        <f>IF(CONCATENATE($C$11,$T$39)=Resumen!N34,Resumen!C34,"")</f>
        <v/>
      </c>
      <c r="AA14" s="205" t="str">
        <f>IF(CONCATENATE($C$11,$T$39)=Resumen!N39,Resumen!C39,"")</f>
        <v/>
      </c>
    </row>
    <row r="15" spans="1:27" ht="19.5" customHeight="1" x14ac:dyDescent="0.25">
      <c r="A15" s="94"/>
      <c r="B15" s="409"/>
      <c r="C15" s="407"/>
      <c r="D15" s="130"/>
      <c r="E15" s="107" t="str">
        <f>IF(CONCATENATE($C$11,$D$39)=Resumen!N10,Resumen!C10,"")</f>
        <v/>
      </c>
      <c r="F15" s="107" t="str">
        <f>IF(CONCATENATE($C$11,$D$39)=Resumen!N15,Resumen!C15,"")</f>
        <v/>
      </c>
      <c r="G15" s="107" t="str">
        <f>IF(CONCATENATE($C$11,$D$39)=Resumen!N20,Resumen!C20,"")</f>
        <v/>
      </c>
      <c r="H15" s="107" t="str">
        <f>IF(CONCATENATE($C$11,$D$39)=Resumen!N25,Resumen!C25,"")</f>
        <v/>
      </c>
      <c r="I15" s="107" t="str">
        <f>IF(CONCATENATE($C$11,$D$39)=Resumen!N30,Resumen!C30,"")</f>
        <v/>
      </c>
      <c r="J15" s="107" t="str">
        <f>IF(CONCATENATE($C$11,$D$39)=Resumen!N35,Resumen!C35,"")</f>
        <v/>
      </c>
      <c r="K15" s="204"/>
      <c r="L15" s="109"/>
      <c r="M15" s="109" t="str">
        <f>IF(CONCATENATE($C$11,$L$39)=Resumen!N10,Resumen!C10,"")</f>
        <v/>
      </c>
      <c r="N15" s="109" t="str">
        <f>IF(CONCATENATE($C$11,$L$39)=Resumen!N15,Resumen!C15,"")</f>
        <v/>
      </c>
      <c r="O15" s="109" t="str">
        <f>IF(CONCATENATE($C$11,$L$39)=Resumen!N20,Resumen!C20,"")</f>
        <v/>
      </c>
      <c r="P15" s="109" t="str">
        <f>IF(CONCATENATE($C$11,$L$39)=Resumen!N25,Resumen!C25,"")</f>
        <v/>
      </c>
      <c r="Q15" s="109" t="str">
        <f>IF(CONCATENATE($C$11,$L$39)=Resumen!N30,Resumen!C30,"")</f>
        <v/>
      </c>
      <c r="R15" s="109" t="str">
        <f>IF(CONCATENATE($C$11,$L$39)=Resumen!N35,Resumen!C35,"")</f>
        <v/>
      </c>
      <c r="S15" s="207"/>
      <c r="T15" s="98"/>
      <c r="U15" s="98" t="str">
        <f>IF(CONCATENATE($C$11,$T$39)=Resumen!N10,Resumen!C10,"")</f>
        <v/>
      </c>
      <c r="V15" s="98" t="str">
        <f>IF(CONCATENATE($C$11,$T$39)=Resumen!N15,Resumen!C15,"")</f>
        <v/>
      </c>
      <c r="W15" s="98" t="str">
        <f>IF(CONCATENATE($C$11,$T$39)=Resumen!N20,Resumen!C20,"")</f>
        <v/>
      </c>
      <c r="X15" s="98" t="str">
        <f>IF(CONCATENATE($C$11,$T$39)=Resumen!N25,Resumen!C25,"")</f>
        <v/>
      </c>
      <c r="Y15" s="98" t="str">
        <f>IF(CONCATENATE($C$11,$T$39)=Resumen!N30,Resumen!C30,"")</f>
        <v/>
      </c>
      <c r="Z15" s="98" t="str">
        <f>IF(CONCATENATE($C$11,$T$39)=Resumen!N35,Resumen!C35,"")</f>
        <v/>
      </c>
      <c r="AA15" s="205" t="str">
        <f>IF(CONCATENATE($C$11,$T$39)=Resumen!N40,Resumen!C40,"")</f>
        <v/>
      </c>
    </row>
    <row r="16" spans="1:27" ht="19.5" customHeight="1" x14ac:dyDescent="0.25">
      <c r="A16" s="94"/>
      <c r="B16" s="409"/>
      <c r="C16" s="407"/>
      <c r="D16" s="130"/>
      <c r="E16" s="107" t="str">
        <f>IF(CONCATENATE($C$11,$D$39)=Resumen!N11,Resumen!C11,"")</f>
        <v/>
      </c>
      <c r="F16" s="107" t="str">
        <f>IF(CONCATENATE($C$11,$D$39)=Resumen!N16,Resumen!C16,"")</f>
        <v/>
      </c>
      <c r="G16" s="107" t="str">
        <f>IF(CONCATENATE($C$11,$D$39)=Resumen!N21,Resumen!C21,"")</f>
        <v/>
      </c>
      <c r="H16" s="107" t="str">
        <f>IF(CONCATENATE($C$11,$D$39)=Resumen!N26,Resumen!C26,"")</f>
        <v/>
      </c>
      <c r="I16" s="107" t="str">
        <f>IF(CONCATENATE($C$11,$D$39)=Resumen!N31,Resumen!C31,"")</f>
        <v/>
      </c>
      <c r="J16" s="107" t="str">
        <f>IF(CONCATENATE($C$11,$D$39)=Resumen!N36,Resumen!C36,"")</f>
        <v/>
      </c>
      <c r="K16" s="204"/>
      <c r="L16" s="109"/>
      <c r="M16" s="109" t="str">
        <f>IF(CONCATENATE($C$11,$L$39)=Resumen!N11,Resumen!C11,"")</f>
        <v/>
      </c>
      <c r="N16" s="109" t="str">
        <f>IF(CONCATENATE($C$11,$L$39)=Resumen!N16,Resumen!C16,"")</f>
        <v/>
      </c>
      <c r="O16" s="109" t="str">
        <f>IF(CONCATENATE($C$11,$L$39)=Resumen!N21,Resumen!C21,"")</f>
        <v/>
      </c>
      <c r="P16" s="109" t="str">
        <f>IF(CONCATENATE($C$11,$L$39)=Resumen!N26,Resumen!C26,"")</f>
        <v/>
      </c>
      <c r="Q16" s="109" t="str">
        <f>IF(CONCATENATE($C$11,$L$39)=Resumen!N31,Resumen!C31,"")</f>
        <v/>
      </c>
      <c r="R16" s="109" t="str">
        <f>IF(CONCATENATE($C$11,$L$39)=Resumen!N36,Resumen!C36,"")</f>
        <v/>
      </c>
      <c r="S16" s="207"/>
      <c r="T16" s="98"/>
      <c r="U16" s="98" t="str">
        <f>IF(CONCATENATE($C$11,$T$39)=Resumen!N11,Resumen!C11,"")</f>
        <v/>
      </c>
      <c r="V16" s="98" t="str">
        <f>IF(CONCATENATE($C$11,$T$39)=Resumen!N16,Resumen!C16,"")</f>
        <v/>
      </c>
      <c r="W16" s="98" t="str">
        <f>IF(CONCATENATE($C$11,$T$39)=Resumen!N21,Resumen!C21,"")</f>
        <v/>
      </c>
      <c r="X16" s="98" t="str">
        <f>IF(CONCATENATE($C$11,$T$39)=Resumen!N26,Resumen!C26,"")</f>
        <v/>
      </c>
      <c r="Y16" s="98" t="str">
        <f>IF(CONCATENATE($C$11,$T$39)=Resumen!N31,Resumen!C31,"")</f>
        <v/>
      </c>
      <c r="Z16" s="98" t="str">
        <f>IF(CONCATENATE($C$11,$T$39)=Resumen!N36,Resumen!C36,"")</f>
        <v/>
      </c>
      <c r="AA16" s="205" t="str">
        <f>IF(CONCATENATE($C$11,$T$39)=Resumen!N41,Resumen!C41,"")</f>
        <v/>
      </c>
    </row>
    <row r="17" spans="1:27" ht="8.25" customHeight="1" thickBot="1" x14ac:dyDescent="0.3">
      <c r="A17" s="94"/>
      <c r="B17" s="409"/>
      <c r="C17" s="407"/>
      <c r="D17" s="131"/>
      <c r="E17" s="132"/>
      <c r="F17" s="132"/>
      <c r="G17" s="132"/>
      <c r="H17" s="132"/>
      <c r="I17" s="132"/>
      <c r="J17" s="132"/>
      <c r="K17" s="176"/>
      <c r="L17" s="126"/>
      <c r="M17" s="126"/>
      <c r="N17" s="126"/>
      <c r="O17" s="126"/>
      <c r="P17" s="126"/>
      <c r="Q17" s="126"/>
      <c r="R17" s="126"/>
      <c r="S17" s="127"/>
      <c r="T17" s="100"/>
      <c r="U17" s="100"/>
      <c r="V17" s="100"/>
      <c r="W17" s="100"/>
      <c r="X17" s="100"/>
      <c r="Y17" s="100"/>
      <c r="Z17" s="100"/>
      <c r="AA17" s="122"/>
    </row>
    <row r="18" spans="1:27" ht="9.75" customHeight="1" x14ac:dyDescent="0.25">
      <c r="A18" s="94"/>
      <c r="B18" s="409"/>
      <c r="C18" s="407" t="s">
        <v>124</v>
      </c>
      <c r="D18" s="129"/>
      <c r="E18" s="104"/>
      <c r="F18" s="104"/>
      <c r="G18" s="104"/>
      <c r="H18" s="104"/>
      <c r="I18" s="104"/>
      <c r="J18" s="104"/>
      <c r="K18" s="209"/>
      <c r="L18" s="111"/>
      <c r="M18" s="111"/>
      <c r="N18" s="111"/>
      <c r="O18" s="111"/>
      <c r="P18" s="111"/>
      <c r="Q18" s="111"/>
      <c r="R18" s="111"/>
      <c r="S18" s="206"/>
      <c r="T18" s="102"/>
      <c r="U18" s="102"/>
      <c r="V18" s="102"/>
      <c r="W18" s="102"/>
      <c r="X18" s="102"/>
      <c r="Y18" s="102"/>
      <c r="Z18" s="102"/>
      <c r="AA18" s="124"/>
    </row>
    <row r="19" spans="1:27" ht="19.5" customHeight="1" x14ac:dyDescent="0.25">
      <c r="A19" s="94"/>
      <c r="B19" s="409"/>
      <c r="C19" s="407"/>
      <c r="D19" s="130"/>
      <c r="E19" s="107" t="str">
        <f>IF(CONCATENATE($C$18,$D$39)=Resumen!N7,Resumen!C7,"")</f>
        <v/>
      </c>
      <c r="F19" s="107" t="str">
        <f>IF(CONCATENATE($C$18,$D$39)=Resumen!N12,Resumen!C12,"")</f>
        <v/>
      </c>
      <c r="G19" s="107" t="str">
        <f>IF(CONCATENATE($C$18,$D$39)=Resumen!N17,Resumen!C17,"")</f>
        <v/>
      </c>
      <c r="H19" s="107" t="str">
        <f>IF(CONCATENATE($C$18,$D$39)=Resumen!N22,Resumen!C22,"")</f>
        <v/>
      </c>
      <c r="I19" s="107" t="str">
        <f>IF(CONCATENATE($C$18,$D$39)=Resumen!N27,Resumen!C27,"")</f>
        <v/>
      </c>
      <c r="J19" s="107" t="str">
        <f>IF(CONCATENATE($C$18,$D$39)=Resumen!N31,Resumen!C31,"")</f>
        <v>R25</v>
      </c>
      <c r="K19" s="204" t="str">
        <f>IF(CONCATENATE($C$18,$D$39)=Resumen!N37,Resumen!C37,"")</f>
        <v/>
      </c>
      <c r="L19" s="109"/>
      <c r="M19" s="109" t="str">
        <f>IF(CONCATENATE($C$18,$L$39)=Resumen!N7,Resumen!C7,"")</f>
        <v>R1</v>
      </c>
      <c r="N19" s="109" t="str">
        <f>IF(CONCATENATE($C$18,$L$39)=Resumen!N12,Resumen!C12,"")</f>
        <v/>
      </c>
      <c r="O19" s="109" t="str">
        <f>IF(CONCATENATE($C$18,$L$39)=Resumen!N17,Resumen!C17,"")</f>
        <v>R11</v>
      </c>
      <c r="P19" s="109" t="str">
        <f>IF(CONCATENATE($C$18,$L$39)=Resumen!N22,Resumen!C22,"")</f>
        <v/>
      </c>
      <c r="Q19" s="109" t="str">
        <f>IF(CONCATENATE($C$18,$L$39)=Resumen!N27,Resumen!C27,"")</f>
        <v>R21</v>
      </c>
      <c r="R19" s="109" t="str">
        <f>IF(CONCATENATE($C$18,$L$39)=Resumen!N32,Resumen!C32,"")</f>
        <v>R26</v>
      </c>
      <c r="S19" s="207" t="str">
        <f>IF(CONCATENATE($C$18,$L$39)=Resumen!N37,Resumen!C37,"")</f>
        <v/>
      </c>
      <c r="T19" s="98"/>
      <c r="U19" s="98" t="str">
        <f>IF(CONCATENATE($C$18,$T$39)=Resumen!N7,Resumen!C7,"")</f>
        <v/>
      </c>
      <c r="V19" s="98" t="str">
        <f>IF(CONCATENATE($C$18,$T$39)=Resumen!N12,Resumen!C12,"")</f>
        <v/>
      </c>
      <c r="W19" s="98" t="str">
        <f>IF(CONCATENATE($C$18,$T$39)=Resumen!N17,Resumen!C17,"")</f>
        <v/>
      </c>
      <c r="X19" s="98" t="str">
        <f>IF(CONCATENATE($C$18,$T$39)=Resumen!N22,Resumen!C22,"")</f>
        <v/>
      </c>
      <c r="Y19" s="98" t="str">
        <f>IF(CONCATENATE($C$18,$T$39)=Resumen!N27,Resumen!C27,"")</f>
        <v/>
      </c>
      <c r="Z19" s="98" t="str">
        <f>IF(CONCATENATE($C$18,$T$39)=Resumen!N32,Resumen!C32,"")</f>
        <v/>
      </c>
      <c r="AA19" s="205" t="str">
        <f>IF(CONCATENATE($C$18,$T$39)=Resumen!N37,Resumen!C37,"")</f>
        <v/>
      </c>
    </row>
    <row r="20" spans="1:27" ht="19.5" customHeight="1" x14ac:dyDescent="0.25">
      <c r="A20" s="94"/>
      <c r="B20" s="409"/>
      <c r="C20" s="407"/>
      <c r="D20" s="130"/>
      <c r="E20" s="107" t="str">
        <f>IF(CONCATENATE($C$18,$D$39)=Resumen!N8,Resumen!C8,"")</f>
        <v/>
      </c>
      <c r="F20" s="107" t="str">
        <f>IF(CONCATENATE($C$18,$D$39)=Resumen!N13,Resumen!C13,"")</f>
        <v/>
      </c>
      <c r="G20" s="107" t="str">
        <f>IF(CONCATENATE($C$18,$D$39)=Resumen!N18,Resumen!C18,"")</f>
        <v/>
      </c>
      <c r="H20" s="107" t="str">
        <f>IF(CONCATENATE($C$18,$D$39)=Resumen!N23,Resumen!C23,"")</f>
        <v/>
      </c>
      <c r="I20" s="107" t="str">
        <f>IF(CONCATENATE($C$18,$D$39)=Resumen!N28,Resumen!C28,"")</f>
        <v/>
      </c>
      <c r="J20" s="107"/>
      <c r="K20" s="204"/>
      <c r="L20" s="109"/>
      <c r="M20" s="109" t="str">
        <f>IF(CONCATENATE($C$18,$L$39)=Resumen!N8,Resumen!C8,"")</f>
        <v>R2</v>
      </c>
      <c r="N20" s="109" t="str">
        <f>IF(CONCATENATE($C$18,$L$39)=Resumen!N13,Resumen!C13,"")</f>
        <v/>
      </c>
      <c r="O20" s="109" t="str">
        <f>IF(CONCATENATE($C$18,$L$39)=Resumen!N18,Resumen!C18,"")</f>
        <v/>
      </c>
      <c r="P20" s="109" t="str">
        <f>IF(CONCATENATE($C$18,$L$39)=Resumen!N23,Resumen!C23,"")</f>
        <v/>
      </c>
      <c r="Q20" s="109" t="str">
        <f>IF(CONCATENATE($C$18,$L$39)=Resumen!N28,Resumen!C28,"")</f>
        <v>R22</v>
      </c>
      <c r="R20" s="109" t="str">
        <f>IF(CONCATENATE($C$18,$L$39)=Resumen!N33,Resumen!C33,"")</f>
        <v/>
      </c>
      <c r="S20" s="207"/>
      <c r="T20" s="98"/>
      <c r="U20" s="98" t="str">
        <f>IF(CONCATENATE($C$18,$T$39)=Resumen!N8,Resumen!C8,"")</f>
        <v/>
      </c>
      <c r="V20" s="98" t="str">
        <f>IF(CONCATENATE($C$18,$T$39)=Resumen!N13,Resumen!C13,"")</f>
        <v/>
      </c>
      <c r="W20" s="98" t="str">
        <f>IF(CONCATENATE($C$18,$T$39)=Resumen!N18,Resumen!C18,"")</f>
        <v/>
      </c>
      <c r="X20" s="98" t="str">
        <f>IF(CONCATENATE($C$18,$T$39)=Resumen!N23,Resumen!C23,"")</f>
        <v/>
      </c>
      <c r="Y20" s="98" t="str">
        <f>IF(CONCATENATE($C$18,$T$39)=Resumen!N28,Resumen!C28,"")</f>
        <v/>
      </c>
      <c r="Z20" s="98" t="str">
        <f>IF(CONCATENATE($C$18,$T$39)=Resumen!N33,Resumen!C33,"")</f>
        <v/>
      </c>
      <c r="AA20" s="205" t="str">
        <f>IF(CONCATENATE($C$18,$T$39)=Resumen!N38,Resumen!C38,"")</f>
        <v/>
      </c>
    </row>
    <row r="21" spans="1:27" ht="19.5" customHeight="1" x14ac:dyDescent="0.25">
      <c r="A21" s="94"/>
      <c r="B21" s="409"/>
      <c r="C21" s="407"/>
      <c r="D21" s="130"/>
      <c r="E21" s="107" t="str">
        <f>IF(CONCATENATE($C$18,$D$39)=Resumen!N9,Resumen!C9,"")</f>
        <v/>
      </c>
      <c r="F21" s="107" t="str">
        <f>IF(CONCATENATE($C$18,$D$39)=Resumen!N14,Resumen!C14,"")</f>
        <v/>
      </c>
      <c r="G21" s="107" t="str">
        <f>IF(CONCATENATE($C$18,$D$39)=Resumen!N19,Resumen!C19,"")</f>
        <v/>
      </c>
      <c r="H21" s="107" t="str">
        <f>IF(CONCATENATE($C$18,$D$39)=Resumen!N24,Resumen!C24,"")</f>
        <v/>
      </c>
      <c r="I21" s="107" t="str">
        <f>IF(CONCATENATE($C$18,$D$39)=Resumen!N29,Resumen!C29,"")</f>
        <v>R23</v>
      </c>
      <c r="J21" s="107" t="str">
        <f>IF(CONCATENATE($C$18,$D$39)=Resumen!N34,Resumen!C34,"")</f>
        <v/>
      </c>
      <c r="K21" s="204"/>
      <c r="L21" s="109"/>
      <c r="M21" s="109" t="str">
        <f>IF(CONCATENATE($C$18,$L$39)=Resumen!N9,Resumen!C9,"")</f>
        <v>R3</v>
      </c>
      <c r="N21" s="109" t="str">
        <f>IF(CONCATENATE($C$18,$L$39)=Resumen!N14,Resumen!C14,"")</f>
        <v/>
      </c>
      <c r="O21" s="109" t="str">
        <f>IF(CONCATENATE($C$18,$L$39)=Resumen!N19,Resumen!C19,"")</f>
        <v/>
      </c>
      <c r="P21" s="109" t="str">
        <f>IF(CONCATENATE($C$18,$L$39)=Resumen!N24,Resumen!C24,"")</f>
        <v/>
      </c>
      <c r="Q21" s="109" t="str">
        <f>IF(CONCATENATE($C$18,$L$39)=Resumen!N29,Resumen!C29,"")</f>
        <v/>
      </c>
      <c r="R21" s="109" t="str">
        <f>IF(CONCATENATE($C$18,$L$39)=Resumen!N34,Resumen!C34,"")</f>
        <v/>
      </c>
      <c r="S21" s="207"/>
      <c r="T21" s="98"/>
      <c r="U21" s="98" t="str">
        <f>IF(CONCATENATE($C$18,$T$39)=Resumen!N9,Resumen!C9,"")</f>
        <v/>
      </c>
      <c r="V21" s="98" t="str">
        <f>IF(CONCATENATE($C$18,$T$39)=Resumen!N14,Resumen!C14,"")</f>
        <v/>
      </c>
      <c r="W21" s="98" t="str">
        <f>IF(CONCATENATE($C$18,$T$39)=Resumen!N19,Resumen!C19,"")</f>
        <v/>
      </c>
      <c r="X21" s="98" t="str">
        <f>IF(CONCATENATE($C$18,$T$39)=Resumen!N24,Resumen!C24,"")</f>
        <v/>
      </c>
      <c r="Y21" s="98" t="str">
        <f>IF(CONCATENATE($C$18,$T$39)=Resumen!N29,Resumen!C29,"")</f>
        <v/>
      </c>
      <c r="Z21" s="98" t="str">
        <f>IF(CONCATENATE($C$18,$T$39)=Resumen!N34,Resumen!C34,"")</f>
        <v/>
      </c>
      <c r="AA21" s="205" t="str">
        <f>IF(CONCATENATE($C$18,$T$39)=Resumen!N39,Resumen!C39,"")</f>
        <v/>
      </c>
    </row>
    <row r="22" spans="1:27" ht="19.5" customHeight="1" x14ac:dyDescent="0.25">
      <c r="A22" s="94"/>
      <c r="B22" s="409"/>
      <c r="C22" s="407"/>
      <c r="D22" s="130"/>
      <c r="E22" s="107" t="str">
        <f>IF(CONCATENATE($C$18,$D$39)=Resumen!N10,Resumen!C10,"")</f>
        <v>R4</v>
      </c>
      <c r="F22" s="107" t="str">
        <f>IF(CONCATENATE($C$18,$D$39)=Resumen!N15,Resumen!C15,"")</f>
        <v/>
      </c>
      <c r="G22" s="107" t="str">
        <f>IF(CONCATENATE($C$18,$D$39)=Resumen!N20,Resumen!C20,"")</f>
        <v/>
      </c>
      <c r="H22" s="107" t="str">
        <f>IF(CONCATENATE($C$18,$D$39)=Resumen!N25,Resumen!C25,"")</f>
        <v>R19</v>
      </c>
      <c r="I22" s="107"/>
      <c r="J22" s="107" t="str">
        <f>IF(CONCATENATE($C$18,$D$39)=Resumen!N35,Resumen!C35,"")</f>
        <v/>
      </c>
      <c r="K22" s="204"/>
      <c r="L22" s="109"/>
      <c r="M22" s="109" t="str">
        <f>IF(CONCATENATE($C$18,$L$39)=Resumen!N10,Resumen!C10,"")</f>
        <v/>
      </c>
      <c r="N22" s="109" t="str">
        <f>IF(CONCATENATE($C$18,$L$39)=Resumen!N15,Resumen!C15,"")</f>
        <v/>
      </c>
      <c r="O22" s="109" t="str">
        <f>IF(CONCATENATE($C$18,$L$39)=Resumen!N20,Resumen!C20,"")</f>
        <v/>
      </c>
      <c r="P22" s="109" t="str">
        <f>IF(CONCATENATE($C$18,$L$39)=Resumen!N25,Resumen!C25,"")</f>
        <v/>
      </c>
      <c r="Q22" s="109" t="str">
        <f>IF(CONCATENATE($C$18,$L$39)=Resumen!N30,Resumen!C30,"")</f>
        <v/>
      </c>
      <c r="R22" s="109" t="str">
        <f>IF(CONCATENATE($C$18,$L$39)=Resumen!N35,Resumen!C35,"")</f>
        <v/>
      </c>
      <c r="S22" s="207"/>
      <c r="T22" s="98"/>
      <c r="U22" s="98" t="str">
        <f>IF(CONCATENATE($C$18,$T$39)=Resumen!N10,Resumen!C10,"")</f>
        <v/>
      </c>
      <c r="V22" s="98" t="str">
        <f>IF(CONCATENATE($C$18,$T$39)=Resumen!N15,Resumen!C15,"")</f>
        <v/>
      </c>
      <c r="W22" s="98" t="str">
        <f>IF(CONCATENATE($C$18,$T$39)=Resumen!N20,Resumen!C20,"")</f>
        <v/>
      </c>
      <c r="X22" s="98" t="str">
        <f>IF(CONCATENATE($C$18,$T$39)=Resumen!N25,Resumen!C25,"")</f>
        <v/>
      </c>
      <c r="Y22" s="98" t="str">
        <f>IF(CONCATENATE($C$18,$T$39)=Resumen!N30,Resumen!C30,"")</f>
        <v/>
      </c>
      <c r="Z22" s="98" t="str">
        <f>IF(CONCATENATE($C$18,$T$39)=Resumen!N35,Resumen!C35,"")</f>
        <v/>
      </c>
      <c r="AA22" s="205" t="str">
        <f>IF(CONCATENATE($C$18,$T$39)=Resumen!N40,Resumen!C40,"")</f>
        <v/>
      </c>
    </row>
    <row r="23" spans="1:27" ht="19.5" customHeight="1" x14ac:dyDescent="0.25">
      <c r="A23" s="94"/>
      <c r="B23" s="409"/>
      <c r="C23" s="407"/>
      <c r="D23" s="130"/>
      <c r="E23" s="107" t="str">
        <f>IF(CONCATENATE($C$18,$D$39)=Resumen!N11,Resumen!C11,"")</f>
        <v/>
      </c>
      <c r="F23" s="107" t="str">
        <f>IF(CONCATENATE($C$18,$D$39)=Resumen!N16,Resumen!C16,"")</f>
        <v>R10</v>
      </c>
      <c r="G23" s="107" t="str">
        <f>IF(CONCATENATE($C$18,$D$39)=Resumen!N21,Resumen!C21,"")</f>
        <v/>
      </c>
      <c r="H23" s="107" t="str">
        <f>IF(CONCATENATE($C$18,$D$39)=Resumen!N26,Resumen!C26,"")</f>
        <v/>
      </c>
      <c r="I23" s="107" t="str">
        <f>IF(CONCATENATE($C$18,$D$39)=Resumen!N30,Resumen!C30,"")</f>
        <v>R24</v>
      </c>
      <c r="J23" s="107" t="str">
        <f>IF(CONCATENATE($C$18,$D$39)=Resumen!N36,Resumen!C36,"")</f>
        <v/>
      </c>
      <c r="K23" s="204"/>
      <c r="L23" s="109"/>
      <c r="M23" s="109" t="str">
        <f>IF(CONCATENATE($C$18,$L$39)=Resumen!N11,Resumen!C11,"")</f>
        <v>R5</v>
      </c>
      <c r="N23" s="109" t="str">
        <f>IF(CONCATENATE($C$18,$L$39)=Resumen!N16,Resumen!C16,"")</f>
        <v/>
      </c>
      <c r="O23" s="109" t="str">
        <f>IF(CONCATENATE($C$18,$L$39)=Resumen!N21,Resumen!C21,"")</f>
        <v>R15</v>
      </c>
      <c r="P23" s="109" t="str">
        <f>IF(CONCATENATE($C$18,$L$39)=Resumen!N26,Resumen!C26,"")</f>
        <v>R20</v>
      </c>
      <c r="Q23" s="109" t="str">
        <f>IF(CONCATENATE($C$18,$L$39)=Resumen!N31,Resumen!C31,"")</f>
        <v/>
      </c>
      <c r="R23" s="109" t="str">
        <f>IF(CONCATENATE($C$18,$L$39)=Resumen!N36,Resumen!C36,"")</f>
        <v/>
      </c>
      <c r="S23" s="207"/>
      <c r="T23" s="98"/>
      <c r="U23" s="98" t="str">
        <f>IF(CONCATENATE($C$18,$T$39)=Resumen!N11,Resumen!C11,"")</f>
        <v/>
      </c>
      <c r="V23" s="98" t="str">
        <f>IF(CONCATENATE($C$18,$T$39)=Resumen!N16,Resumen!C16,"")</f>
        <v/>
      </c>
      <c r="W23" s="98" t="str">
        <f>IF(CONCATENATE($C$18,$T$39)=Resumen!N21,Resumen!C21,"")</f>
        <v/>
      </c>
      <c r="X23" s="98" t="str">
        <f>IF(CONCATENATE($C$18,$T$39)=Resumen!N26,Resumen!C26,"")</f>
        <v/>
      </c>
      <c r="Y23" s="98" t="str">
        <f>IF(CONCATENATE($C$18,$T$39)=Resumen!N31,Resumen!C31,"")</f>
        <v/>
      </c>
      <c r="Z23" s="98" t="str">
        <f>IF(CONCATENATE($C$18,$T$39)=Resumen!N36,Resumen!C36,"")</f>
        <v/>
      </c>
      <c r="AA23" s="205" t="str">
        <f>IF(CONCATENATE($C$18,$T$39)=Resumen!N41,Resumen!C41,"")</f>
        <v/>
      </c>
    </row>
    <row r="24" spans="1:27" ht="9.75" customHeight="1" thickBot="1" x14ac:dyDescent="0.3">
      <c r="A24" s="94"/>
      <c r="B24" s="409"/>
      <c r="C24" s="407"/>
      <c r="D24" s="131"/>
      <c r="E24" s="132"/>
      <c r="F24" s="132"/>
      <c r="G24" s="132"/>
      <c r="H24" s="132"/>
      <c r="I24" s="132"/>
      <c r="J24" s="132"/>
      <c r="K24" s="176"/>
      <c r="L24" s="126"/>
      <c r="M24" s="126"/>
      <c r="N24" s="126"/>
      <c r="O24" s="126"/>
      <c r="P24" s="126"/>
      <c r="Q24" s="126"/>
      <c r="R24" s="126"/>
      <c r="S24" s="127"/>
      <c r="T24" s="136"/>
      <c r="U24" s="136"/>
      <c r="V24" s="136"/>
      <c r="W24" s="136"/>
      <c r="X24" s="136"/>
      <c r="Y24" s="136"/>
      <c r="Z24" s="136"/>
      <c r="AA24" s="137"/>
    </row>
    <row r="25" spans="1:27" x14ac:dyDescent="0.25">
      <c r="A25" s="94"/>
      <c r="B25" s="409"/>
      <c r="C25" s="407" t="s">
        <v>122</v>
      </c>
      <c r="D25" s="152"/>
      <c r="E25" s="153"/>
      <c r="F25" s="153"/>
      <c r="G25" s="153"/>
      <c r="H25" s="153"/>
      <c r="I25" s="153"/>
      <c r="J25" s="153"/>
      <c r="K25" s="210"/>
      <c r="L25" s="104"/>
      <c r="M25" s="104"/>
      <c r="N25" s="104"/>
      <c r="O25" s="104"/>
      <c r="P25" s="104"/>
      <c r="Q25" s="104"/>
      <c r="R25" s="104"/>
      <c r="S25" s="209"/>
      <c r="T25" s="111"/>
      <c r="U25" s="111"/>
      <c r="V25" s="111"/>
      <c r="W25" s="111"/>
      <c r="X25" s="111"/>
      <c r="Y25" s="111"/>
      <c r="Z25" s="111"/>
      <c r="AA25" s="206"/>
    </row>
    <row r="26" spans="1:27" x14ac:dyDescent="0.25">
      <c r="A26" s="94"/>
      <c r="B26" s="409"/>
      <c r="C26" s="407"/>
      <c r="D26" s="156"/>
      <c r="E26" s="157" t="str">
        <f>IF(CONCATENATE($C$25,$D$39)=Resumen!N7,Resumen!C7,"")</f>
        <v/>
      </c>
      <c r="F26" s="157" t="str">
        <f>IF(CONCATENATE($C$25,$D$39)=Resumen!N12,Resumen!C12,"")</f>
        <v/>
      </c>
      <c r="G26" s="157" t="str">
        <f>IF(CONCATENATE($C$25,$D$39)=Resumen!N17,Resumen!C17,"")</f>
        <v/>
      </c>
      <c r="H26" s="157" t="str">
        <f>IF(CONCATENATE($C$25,$D$39)=Resumen!N22,Resumen!C22,"")</f>
        <v/>
      </c>
      <c r="I26" s="157" t="str">
        <f>IF(CONCATENATE($C$25,$D$39)=Resumen!N27,Resumen!C27,"")</f>
        <v/>
      </c>
      <c r="J26" s="157" t="str">
        <f>IF(CONCATENATE($C$25,$D$39)=Resumen!N32,Resumen!C32,"")</f>
        <v/>
      </c>
      <c r="K26" s="211" t="str">
        <f>IF(CONCATENATE($C$25,$D$39)=Resumen!N37,Resumen!C37,"")</f>
        <v/>
      </c>
      <c r="L26" s="107"/>
      <c r="M26" s="107" t="str">
        <f>IF(CONCATENATE($C$25,$L$39)=Resumen!N7,Resumen!C7,"")</f>
        <v/>
      </c>
      <c r="N26" s="107" t="str">
        <f>IF(CONCATENATE($C$25,$L$39)=Resumen!N12,Resumen!C12,"")</f>
        <v/>
      </c>
      <c r="O26" s="107" t="str">
        <f>IF(CONCATENATE($C$25,$L$39)=Resumen!N17,Resumen!C17,"")</f>
        <v/>
      </c>
      <c r="P26" s="107" t="str">
        <f>IF(CONCATENATE($C$25,$L$39)=Resumen!N22,Resumen!C22,"")</f>
        <v/>
      </c>
      <c r="Q26" s="107" t="str">
        <f>IF(CONCATENATE($C$25,$L$39)=Resumen!N27,Resumen!C27,"")</f>
        <v/>
      </c>
      <c r="R26" s="107" t="str">
        <f>IF(CONCATENATE($C$25,$L$39)=Resumen!N32,Resumen!C32,"")</f>
        <v/>
      </c>
      <c r="S26" s="204" t="str">
        <f>IF(CONCATENATE($C$25,$L$39)=Resumen!N37,Resumen!C37,"")</f>
        <v/>
      </c>
      <c r="T26" s="109"/>
      <c r="U26" s="109" t="str">
        <f>IF(CONCATENATE($C$25,$T$39)=Resumen!N7,Resumen!C7,"")</f>
        <v/>
      </c>
      <c r="V26" s="109" t="str">
        <f>IF(CONCATENATE($C$25,$T$39)=Resumen!N12,Resumen!C12,"")</f>
        <v/>
      </c>
      <c r="W26" s="109" t="str">
        <f>IF(CONCATENATE($C$25,$T$39)=Resumen!N17,Resumen!C17,"")</f>
        <v/>
      </c>
      <c r="X26" s="109" t="str">
        <f>IF(CONCATENATE($C$25,$T$39)=Resumen!N22,Resumen!C22,"")</f>
        <v/>
      </c>
      <c r="Y26" s="109" t="str">
        <f>IF(CONCATENATE($C$25,$T$39)=Resumen!N27,Resumen!C27,"")</f>
        <v/>
      </c>
      <c r="Z26" s="109" t="str">
        <f>IF(CONCATENATE($C$25,$T$39)=Resumen!N32,Resumen!C32,"")</f>
        <v/>
      </c>
      <c r="AA26" s="207" t="str">
        <f>IF(CONCATENATE($C$25,$T$39)=Resumen!N37,Resumen!C37,"")</f>
        <v/>
      </c>
    </row>
    <row r="27" spans="1:27" x14ac:dyDescent="0.25">
      <c r="A27" s="94"/>
      <c r="B27" s="409"/>
      <c r="C27" s="407"/>
      <c r="D27" s="156"/>
      <c r="E27" s="157" t="str">
        <f>IF(CONCATENATE($C$25,$D$39)=Resumen!N8,Resumen!C8,"")</f>
        <v/>
      </c>
      <c r="F27" s="157" t="str">
        <f>IF(CONCATENATE($C$25,$D$39)=Resumen!N13,Resumen!C13,"")</f>
        <v/>
      </c>
      <c r="G27" s="157" t="str">
        <f>IF(CONCATENATE($C$25,$D$39)=Resumen!N18,Resumen!C18,"")</f>
        <v/>
      </c>
      <c r="H27" s="157" t="str">
        <f>IF(CONCATENATE($C$25,$D$39)=Resumen!N23,Resumen!C23,"")</f>
        <v/>
      </c>
      <c r="I27" s="157" t="str">
        <f>IF(CONCATENATE($C$25,$D$39)=Resumen!N28,Resumen!C28,"")</f>
        <v/>
      </c>
      <c r="J27" s="157" t="str">
        <f>IF(CONCATENATE($C$25,$D$39)=Resumen!N33,Resumen!C33,"")</f>
        <v/>
      </c>
      <c r="K27" s="211"/>
      <c r="L27" s="107"/>
      <c r="M27" s="107" t="str">
        <f>IF(CONCATENATE($C$25,$L$39)=Resumen!N8,Resumen!C8,"")</f>
        <v/>
      </c>
      <c r="N27" s="107" t="str">
        <f>IF(CONCATENATE($C$25,$L$39)=Resumen!N13,Resumen!C13,"")</f>
        <v/>
      </c>
      <c r="O27" s="107" t="str">
        <f>IF(CONCATENATE($C$25,$L$39)=Resumen!N18,Resumen!C18,"")</f>
        <v/>
      </c>
      <c r="P27" s="107" t="str">
        <f>IF(CONCATENATE($C$25,$L$39)=Resumen!N23,Resumen!C23,"")</f>
        <v/>
      </c>
      <c r="Q27" s="107" t="str">
        <f>IF(CONCATENATE($C$25,$L$39)=Resumen!N28,Resumen!C28,"")</f>
        <v/>
      </c>
      <c r="R27" s="107" t="str">
        <f>IF(CONCATENATE($C$25,$L$39)=Resumen!N33,Resumen!C33,"")</f>
        <v/>
      </c>
      <c r="S27" s="204"/>
      <c r="T27" s="109"/>
      <c r="U27" s="109" t="str">
        <f>IF(CONCATENATE($C$25,$T$39)=Resumen!N8,Resumen!C8,"")</f>
        <v/>
      </c>
      <c r="V27" s="109" t="str">
        <f>IF(CONCATENATE($C$25,$T$39)=Resumen!N13,Resumen!C13,"")</f>
        <v/>
      </c>
      <c r="W27" s="109" t="str">
        <f>IF(CONCATENATE($C$25,$T$39)=Resumen!N18,Resumen!C18,"")</f>
        <v/>
      </c>
      <c r="X27" s="109" t="str">
        <f>IF(CONCATENATE($C$25,$T$39)=Resumen!N23,Resumen!C23,"")</f>
        <v/>
      </c>
      <c r="Y27" s="109" t="str">
        <f>IF(CONCATENATE($C$25,$T$39)=Resumen!N28,Resumen!C28,"")</f>
        <v/>
      </c>
      <c r="Z27" s="109" t="str">
        <f>IF(CONCATENATE($C$25,$T$39)=Resumen!N33,Resumen!C33,"")</f>
        <v/>
      </c>
      <c r="AA27" s="207" t="str">
        <f>IF(CONCATENATE($C$25,$T$39)=Resumen!N38,Resumen!C38,"")</f>
        <v/>
      </c>
    </row>
    <row r="28" spans="1:27" x14ac:dyDescent="0.25">
      <c r="A28" s="94"/>
      <c r="B28" s="409"/>
      <c r="C28" s="407"/>
      <c r="D28" s="156"/>
      <c r="E28" s="157" t="str">
        <f>IF(CONCATENATE($C$25,$D$39)=Resumen!N9,Resumen!C9,"")</f>
        <v/>
      </c>
      <c r="F28" s="157" t="str">
        <f>IF(CONCATENATE($C$25,$D$39)=Resumen!N14,Resumen!C14,"")</f>
        <v/>
      </c>
      <c r="G28" s="157" t="str">
        <f>IF(CONCATENATE($C$25,$D$39)=Resumen!N19,Resumen!C19,"")</f>
        <v/>
      </c>
      <c r="H28" s="157" t="str">
        <f>IF(CONCATENATE($C$25,$D$39)=Resumen!N24,Resumen!C24,"")</f>
        <v/>
      </c>
      <c r="I28" s="157" t="str">
        <f>IF(CONCATENATE($C$25,$D$39)=Resumen!N29,Resumen!C29,"")</f>
        <v/>
      </c>
      <c r="J28" s="157" t="str">
        <f>IF(CONCATENATE($C$25,$D$39)=Resumen!N34,Resumen!C34,"")</f>
        <v/>
      </c>
      <c r="K28" s="211"/>
      <c r="L28" s="107"/>
      <c r="M28" s="107" t="str">
        <f>IF(CONCATENATE($C$25,$L$39)=Resumen!N9,Resumen!C9,"")</f>
        <v/>
      </c>
      <c r="N28" s="107" t="str">
        <f>IF(CONCATENATE($C$25,$L$39)=Resumen!N14,Resumen!C14,"")</f>
        <v/>
      </c>
      <c r="O28" s="107" t="str">
        <f>IF(CONCATENATE($C$25,$L$39)=Resumen!N19,Resumen!C19,"")</f>
        <v/>
      </c>
      <c r="P28" s="107" t="str">
        <f>IF(CONCATENATE($C$25,$L$39)=Resumen!N24,Resumen!C24,"")</f>
        <v/>
      </c>
      <c r="Q28" s="107" t="str">
        <f>IF(CONCATENATE($C$25,$L$39)=Resumen!N29,Resumen!C29,"")</f>
        <v/>
      </c>
      <c r="R28" s="107" t="str">
        <f>IF(CONCATENATE($C$25,$L$39)=Resumen!N34,Resumen!C34,"")</f>
        <v/>
      </c>
      <c r="S28" s="204"/>
      <c r="T28" s="109"/>
      <c r="U28" s="109" t="str">
        <f>IF(CONCATENATE($C$25,$T$39)=Resumen!N9,Resumen!C9,"")</f>
        <v/>
      </c>
      <c r="V28" s="109" t="str">
        <f>IF(CONCATENATE($C$25,$T$39)=Resumen!N14,Resumen!C14,"")</f>
        <v/>
      </c>
      <c r="W28" s="109" t="str">
        <f>IF(CONCATENATE($C$25,$T$39)=Resumen!N19,Resumen!C19,"")</f>
        <v/>
      </c>
      <c r="X28" s="109" t="str">
        <f>IF(CONCATENATE($C$25,$T$39)=Resumen!N24,Resumen!C24,"")</f>
        <v/>
      </c>
      <c r="Y28" s="109" t="str">
        <f>IF(CONCATENATE($C$25,$T$39)=Resumen!N29,Resumen!C29,"")</f>
        <v/>
      </c>
      <c r="Z28" s="109" t="str">
        <f>IF(CONCATENATE($C$25,$T$39)=Resumen!N34,Resumen!C34,"")</f>
        <v/>
      </c>
      <c r="AA28" s="207" t="str">
        <f>IF(CONCATENATE($C$25,$T$39)=Resumen!N39,Resumen!C39,"")</f>
        <v/>
      </c>
    </row>
    <row r="29" spans="1:27" x14ac:dyDescent="0.25">
      <c r="A29" s="94"/>
      <c r="B29" s="409"/>
      <c r="C29" s="407"/>
      <c r="D29" s="156"/>
      <c r="E29" s="157" t="str">
        <f>IF(CONCATENATE($C$25,$D$39)=Resumen!N10,Resumen!C10,"")</f>
        <v/>
      </c>
      <c r="F29" s="157" t="str">
        <f>IF(CONCATENATE($C$25,$D$39)=Resumen!N15,Resumen!C15,"")</f>
        <v/>
      </c>
      <c r="G29" s="157" t="str">
        <f>IF(CONCATENATE($C$25,$D$39)=Resumen!N20,Resumen!C20,"")</f>
        <v/>
      </c>
      <c r="H29" s="157" t="str">
        <f>IF(CONCATENATE($C$25,$D$39)=Resumen!N25,Resumen!C25,"")</f>
        <v/>
      </c>
      <c r="I29" s="157" t="str">
        <f>IF(CONCATENATE($C$25,$D$39)=Resumen!N30,Resumen!C30,"")</f>
        <v/>
      </c>
      <c r="J29" s="157" t="str">
        <f>IF(CONCATENATE($C$25,$D$39)=Resumen!N35,Resumen!C35,"")</f>
        <v/>
      </c>
      <c r="K29" s="211"/>
      <c r="L29" s="107"/>
      <c r="M29" s="107" t="str">
        <f>IF(CONCATENATE($C$25,$L$39)=Resumen!N10,Resumen!C10,"")</f>
        <v/>
      </c>
      <c r="N29" s="107" t="str">
        <f>IF(CONCATENATE($C$25,$L$39)=Resumen!N15,Resumen!C15,"")</f>
        <v/>
      </c>
      <c r="O29" s="107" t="str">
        <f>IF(CONCATENATE($C$25,$L$39)=Resumen!N20,Resumen!C20,"")</f>
        <v>R14</v>
      </c>
      <c r="P29" s="107" t="str">
        <f>IF(CONCATENATE($C$25,$L$39)=Resumen!N25,Resumen!C25,"")</f>
        <v/>
      </c>
      <c r="Q29" s="107" t="str">
        <f>IF(CONCATENATE($C$25,$L$39)=Resumen!N30,Resumen!C30,"")</f>
        <v/>
      </c>
      <c r="R29" s="107" t="str">
        <f>IF(CONCATENATE($C$25,$L$39)=Resumen!N35,Resumen!C35,"")</f>
        <v/>
      </c>
      <c r="S29" s="204"/>
      <c r="T29" s="109"/>
      <c r="U29" s="109" t="str">
        <f>IF(CONCATENATE($C$25,$T$39)=Resumen!N10,Resumen!C10,"")</f>
        <v/>
      </c>
      <c r="V29" s="109" t="str">
        <f>IF(CONCATENATE($C$25,$T$39)=Resumen!N15,Resumen!C15,"")</f>
        <v/>
      </c>
      <c r="W29" s="109" t="str">
        <f>IF(CONCATENATE($C$25,$T$39)=Resumen!N20,Resumen!C20,"")</f>
        <v/>
      </c>
      <c r="X29" s="109" t="str">
        <f>IF(CONCATENATE($C$25,$T$39)=Resumen!N25,Resumen!C25,"")</f>
        <v/>
      </c>
      <c r="Y29" s="109" t="str">
        <f>IF(CONCATENATE($C$25,$T$39)=Resumen!N30,Resumen!C30,"")</f>
        <v/>
      </c>
      <c r="Z29" s="109" t="str">
        <f>IF(CONCATENATE($C$25,$T$39)=Resumen!N35,Resumen!C35,"")</f>
        <v/>
      </c>
      <c r="AA29" s="207" t="str">
        <f>IF(CONCATENATE($C$25,$T$39)=Resumen!N40,Resumen!C40,"")</f>
        <v/>
      </c>
    </row>
    <row r="30" spans="1:27" x14ac:dyDescent="0.25">
      <c r="A30" s="94"/>
      <c r="B30" s="409"/>
      <c r="C30" s="407"/>
      <c r="D30" s="156"/>
      <c r="E30" s="157" t="str">
        <f>IF(CONCATENATE($C$25,$D$39)=Resumen!N11,Resumen!C11,"")</f>
        <v/>
      </c>
      <c r="F30" s="157" t="str">
        <f>IF(CONCATENATE($C$25,$D$39)=Resumen!N16,Resumen!C16,"")</f>
        <v/>
      </c>
      <c r="G30" s="157" t="str">
        <f>IF(CONCATENATE($C$25,$D$39)=Resumen!N21,Resumen!C21,"")</f>
        <v/>
      </c>
      <c r="H30" s="157" t="str">
        <f>IF(CONCATENATE($C$25,$D$39)=Resumen!N26,Resumen!C26,"")</f>
        <v/>
      </c>
      <c r="I30" s="157" t="str">
        <f>IF(CONCATENATE($C$25,$D$39)=Resumen!N31,Resumen!C31,"")</f>
        <v/>
      </c>
      <c r="J30" s="157" t="str">
        <f>IF(CONCATENATE($C$25,$D$39)=Resumen!N36,Resumen!C36,"")</f>
        <v/>
      </c>
      <c r="K30" s="211"/>
      <c r="L30" s="107"/>
      <c r="M30" s="107" t="str">
        <f>IF(CONCATENATE($C$25,$L$39)=Resumen!N11,Resumen!C11,"")</f>
        <v/>
      </c>
      <c r="N30" s="107" t="str">
        <f>IF(CONCATENATE($C$25,$L$39)=Resumen!N16,Resumen!C16,"")</f>
        <v/>
      </c>
      <c r="O30" s="107" t="str">
        <f>IF(CONCATENATE($C$25,$L$39)=Resumen!N21,Resumen!C21,"")</f>
        <v/>
      </c>
      <c r="P30" s="107" t="str">
        <f>IF(CONCATENATE($C$25,$L$39)=Resumen!N26,Resumen!C26,"")</f>
        <v/>
      </c>
      <c r="Q30" s="107" t="str">
        <f>IF(CONCATENATE($C$25,$L$39)=Resumen!N31,Resumen!C31,"")</f>
        <v/>
      </c>
      <c r="R30" s="107" t="str">
        <f>IF(CONCATENATE($C$25,$L$39)=Resumen!N36,Resumen!C36,"")</f>
        <v/>
      </c>
      <c r="S30" s="204"/>
      <c r="T30" s="109"/>
      <c r="U30" s="109" t="str">
        <f>IF(CONCATENATE($C$25,$T$39)=Resumen!N11,Resumen!C11,"")</f>
        <v/>
      </c>
      <c r="V30" s="109" t="str">
        <f>IF(CONCATENATE($C$25,$T$39)=Resumen!N16,Resumen!C16,"")</f>
        <v/>
      </c>
      <c r="W30" s="109" t="str">
        <f>IF(CONCATENATE($C$25,$T$39)=Resumen!N21,Resumen!C21,"")</f>
        <v/>
      </c>
      <c r="X30" s="109" t="str">
        <f>IF(CONCATENATE($C$25,$T$39)=Resumen!N26,Resumen!C26,"")</f>
        <v/>
      </c>
      <c r="Y30" s="109" t="str">
        <f>IF(CONCATENATE($C$25,$T$39)=Resumen!N31,Resumen!C31,"")</f>
        <v/>
      </c>
      <c r="Z30" s="109" t="str">
        <f>IF(CONCATENATE($C$25,$T$39)=Resumen!N36,Resumen!C36,"")</f>
        <v/>
      </c>
      <c r="AA30" s="207" t="str">
        <f>IF(CONCATENATE($C$25,$T$39)=Resumen!N41,Resumen!C41,"")</f>
        <v/>
      </c>
    </row>
    <row r="31" spans="1:27" ht="14.25" thickBot="1" x14ac:dyDescent="0.3">
      <c r="A31" s="94"/>
      <c r="B31" s="409"/>
      <c r="C31" s="407"/>
      <c r="D31" s="160"/>
      <c r="E31" s="161"/>
      <c r="F31" s="161"/>
      <c r="G31" s="161"/>
      <c r="H31" s="161"/>
      <c r="I31" s="161"/>
      <c r="J31" s="161"/>
      <c r="K31" s="212"/>
      <c r="L31" s="132"/>
      <c r="M31" s="132"/>
      <c r="N31" s="132"/>
      <c r="O31" s="132"/>
      <c r="P31" s="132"/>
      <c r="Q31" s="132"/>
      <c r="R31" s="132"/>
      <c r="S31" s="176"/>
      <c r="T31" s="126"/>
      <c r="U31" s="126"/>
      <c r="V31" s="126"/>
      <c r="W31" s="126"/>
      <c r="X31" s="126"/>
      <c r="Y31" s="126"/>
      <c r="Z31" s="126"/>
      <c r="AA31" s="207" t="str">
        <f>IF(CONCATENATE($C$25,$T$39)=Resumen!N42,Resumen!C42,"")</f>
        <v/>
      </c>
    </row>
    <row r="32" spans="1:27" x14ac:dyDescent="0.25">
      <c r="A32" s="94"/>
      <c r="B32" s="409"/>
      <c r="C32" s="407" t="s">
        <v>142</v>
      </c>
      <c r="D32" s="156"/>
      <c r="E32" s="164"/>
      <c r="F32" s="164"/>
      <c r="G32" s="164"/>
      <c r="H32" s="164"/>
      <c r="I32" s="164"/>
      <c r="J32" s="164"/>
      <c r="K32" s="213"/>
      <c r="L32" s="153"/>
      <c r="M32" s="153"/>
      <c r="N32" s="153"/>
      <c r="O32" s="153"/>
      <c r="P32" s="153"/>
      <c r="Q32" s="153"/>
      <c r="R32" s="153"/>
      <c r="S32" s="210"/>
      <c r="T32" s="104"/>
      <c r="U32" s="104"/>
      <c r="V32" s="104"/>
      <c r="W32" s="104"/>
      <c r="X32" s="104"/>
      <c r="Y32" s="104"/>
      <c r="Z32" s="104"/>
      <c r="AA32" s="174"/>
    </row>
    <row r="33" spans="1:27" x14ac:dyDescent="0.25">
      <c r="A33" s="94"/>
      <c r="B33" s="409"/>
      <c r="C33" s="407"/>
      <c r="D33" s="156"/>
      <c r="E33" s="157" t="str">
        <f>IF(CONCATENATE($C$32,$D$39)=Resumen!N7,Resumen!C7,"")</f>
        <v/>
      </c>
      <c r="F33" s="157" t="str">
        <f>IF(CONCATENATE($C$32,$D$39)=Resumen!N12,Resumen!C12,"")</f>
        <v/>
      </c>
      <c r="G33" s="157" t="str">
        <f>IF(CONCATENATE($C$32,$D$39)=Resumen!N17,Resumen!C17,"")</f>
        <v/>
      </c>
      <c r="H33" s="157" t="str">
        <f>IF(CONCATENATE($C$32,$D$39)=Resumen!N22,Resumen!C22,"")</f>
        <v/>
      </c>
      <c r="I33" s="157" t="str">
        <f>IF(CONCATENATE($C$32,$D$39)=Resumen!N27,Resumen!C27,"")</f>
        <v/>
      </c>
      <c r="J33" s="157" t="str">
        <f>IF(CONCATENATE($C$32,$D$39)=Resumen!N32,Resumen!C32,"")</f>
        <v/>
      </c>
      <c r="K33" s="211" t="str">
        <f>IF(CONCATENATE($C$32,$D$39)=Resumen!N37,Resumen!C37,"")</f>
        <v/>
      </c>
      <c r="L33" s="157"/>
      <c r="M33" s="157" t="str">
        <f>IF(CONCATENATE($C$32,$L$39)=Resumen!N7,Resumen!C7,"")</f>
        <v/>
      </c>
      <c r="N33" s="157" t="str">
        <f>IF(CONCATENATE($C$32,$L$39)=Resumen!N12,Resumen!C12,"")</f>
        <v/>
      </c>
      <c r="O33" s="157" t="str">
        <f>IF(CONCATENATE($C$32,$L$39)=Resumen!N17,Resumen!C17,"")</f>
        <v/>
      </c>
      <c r="P33" s="157" t="str">
        <f>IF(CONCATENATE($C$32,$L$39)=Resumen!N22,Resumen!C22,"")</f>
        <v/>
      </c>
      <c r="Q33" s="157" t="str">
        <f>IF(CONCATENATE($C$32,$L$39)=Resumen!N27,Resumen!C27,"")</f>
        <v/>
      </c>
      <c r="R33" s="157" t="str">
        <f>IF(CONCATENATE($C$32,$L$39)=Resumen!N32,Resumen!C32,"")</f>
        <v/>
      </c>
      <c r="S33" s="211" t="str">
        <f>IF(CONCATENATE($C$32,$L$39)=Resumen!N37,Resumen!C37,"")</f>
        <v/>
      </c>
      <c r="T33" s="107"/>
      <c r="U33" s="107" t="str">
        <f>IF(CONCATENATE($C$32,$T$39)=Resumen!N7,Resumen!C7,"")</f>
        <v/>
      </c>
      <c r="V33" s="107" t="str">
        <f>IF(CONCATENATE($C$32,$T$39)=Resumen!N12,Resumen!C12,"")</f>
        <v/>
      </c>
      <c r="W33" s="107" t="str">
        <f>IF(CONCATENATE($C$32,$T$39)=Resumen!N17,Resumen!C17,"")</f>
        <v/>
      </c>
      <c r="X33" s="107" t="str">
        <f>IF(CONCATENATE($C$32,$T$39)=Resumen!N22,Resumen!C22,"")</f>
        <v/>
      </c>
      <c r="Y33" s="107" t="str">
        <f>IF(CONCATENATE($C$32,$T$39)=Resumen!N27,Resumen!C27,"")</f>
        <v/>
      </c>
      <c r="Z33" s="107" t="str">
        <f>IF(CONCATENATE($C$32,$T$39)=Resumen!N32,Resumen!C32,"")</f>
        <v/>
      </c>
      <c r="AA33" s="204" t="str">
        <f>IF(CONCATENATE($C$32,$T$39)=Resumen!N37,Resumen!C37,"")</f>
        <v/>
      </c>
    </row>
    <row r="34" spans="1:27" x14ac:dyDescent="0.25">
      <c r="A34" s="94"/>
      <c r="B34" s="409"/>
      <c r="C34" s="407"/>
      <c r="D34" s="156"/>
      <c r="E34" s="157" t="str">
        <f>IF(CONCATENATE($C$32,$D$39)=Resumen!N8,Resumen!C8,"")</f>
        <v/>
      </c>
      <c r="F34" s="157" t="str">
        <f>IF(CONCATENATE($C$32,$D$39)=Resumen!N13,Resumen!C13,"")</f>
        <v/>
      </c>
      <c r="G34" s="157" t="str">
        <f>IF(CONCATENATE($C$32,$D$39)=Resumen!N18,Resumen!C18,"")</f>
        <v/>
      </c>
      <c r="H34" s="157" t="str">
        <f>IF(CONCATENATE($C$32,$D$39)=Resumen!N23,Resumen!C23,"")</f>
        <v/>
      </c>
      <c r="I34" s="157" t="str">
        <f>IF(CONCATENATE($C$32,$D$39)=Resumen!N28,Resumen!C28,"")</f>
        <v/>
      </c>
      <c r="J34" s="157" t="str">
        <f>IF(CONCATENATE($C$32,$D$39)=Resumen!N33,Resumen!C33,"")</f>
        <v/>
      </c>
      <c r="K34" s="213"/>
      <c r="L34" s="157"/>
      <c r="M34" s="157" t="str">
        <f>IF(CONCATENATE($C$32,$L$39)=Resumen!N8,Resumen!C8,"")</f>
        <v/>
      </c>
      <c r="N34" s="157" t="str">
        <f>IF(CONCATENATE($C$32,$L$39)=Resumen!N13,Resumen!C13,"")</f>
        <v/>
      </c>
      <c r="O34" s="157" t="str">
        <f>IF(CONCATENATE($C$32,$L$39)=Resumen!N18,Resumen!C18,"")</f>
        <v/>
      </c>
      <c r="P34" s="157" t="str">
        <f>IF(CONCATENATE($C$32,$L$39)=Resumen!N23,Resumen!C23,"")</f>
        <v/>
      </c>
      <c r="Q34" s="157" t="str">
        <f>IF(CONCATENATE($C$32,$L$39)=Resumen!N28,Resumen!C28,"")</f>
        <v/>
      </c>
      <c r="R34" s="157" t="str">
        <f>IF(CONCATENATE($C$32,$L$39)=Resumen!N33,Resumen!C33,"")</f>
        <v/>
      </c>
      <c r="S34" s="211" t="str">
        <f>IF(CONCATENATE($C$32,$L$39)=Resumen!N38,Resumen!C38,"")</f>
        <v/>
      </c>
      <c r="T34" s="107"/>
      <c r="U34" s="107" t="str">
        <f>IF(CONCATENATE($C$32,$T$39)=Resumen!N8,Resumen!C8,"")</f>
        <v/>
      </c>
      <c r="V34" s="107" t="str">
        <f>IF(CONCATENATE($C$32,$T$39)=Resumen!N13,Resumen!C13,"")</f>
        <v/>
      </c>
      <c r="W34" s="107" t="str">
        <f>IF(CONCATENATE($C$32,$T$39)=Resumen!N18,Resumen!C18,"")</f>
        <v/>
      </c>
      <c r="X34" s="107" t="str">
        <f>IF(CONCATENATE($C$32,$T$39)=Resumen!N23,Resumen!C23,"")</f>
        <v/>
      </c>
      <c r="Y34" s="107" t="str">
        <f>IF(CONCATENATE($C$32,$T$39)=Resumen!N28,Resumen!C28,"")</f>
        <v/>
      </c>
      <c r="Z34" s="107" t="str">
        <f>IF(CONCATENATE($C$32,$T$39)=Resumen!N33,Resumen!C33,"")</f>
        <v/>
      </c>
      <c r="AA34" s="204" t="str">
        <f>IF(CONCATENATE($C$32,$T$39)=Resumen!N38,Resumen!C38,"")</f>
        <v/>
      </c>
    </row>
    <row r="35" spans="1:27" x14ac:dyDescent="0.25">
      <c r="A35" s="94"/>
      <c r="B35" s="409"/>
      <c r="C35" s="407"/>
      <c r="D35" s="156"/>
      <c r="E35" s="157" t="str">
        <f>IF(CONCATENATE($C$32,$D$39)=Resumen!N9,Resumen!C9,"")</f>
        <v/>
      </c>
      <c r="F35" s="157" t="str">
        <f>IF(CONCATENATE($C$32,$D$39)=Resumen!N14,Resumen!C14,"")</f>
        <v/>
      </c>
      <c r="G35" s="157" t="str">
        <f>IF(CONCATENATE($C$32,$D$39)=Resumen!N19,Resumen!C19,"")</f>
        <v/>
      </c>
      <c r="H35" s="157" t="str">
        <f>IF(CONCATENATE($C$32,$D$39)=Resumen!N24,Resumen!C24,"")</f>
        <v/>
      </c>
      <c r="I35" s="157" t="str">
        <f>IF(CONCATENATE($C$32,$D$39)=Resumen!N29,Resumen!C29,"")</f>
        <v/>
      </c>
      <c r="J35" s="157" t="str">
        <f>IF(CONCATENATE($C$32,$D$39)=Resumen!N34,Resumen!C34,"")</f>
        <v/>
      </c>
      <c r="K35" s="213"/>
      <c r="L35" s="157"/>
      <c r="M35" s="157" t="str">
        <f>IF(CONCATENATE($C$32,$L$39)=Resumen!N9,Resumen!C9,"")</f>
        <v/>
      </c>
      <c r="N35" s="157" t="str">
        <f>IF(CONCATENATE($C$32,$L$39)=Resumen!N14,Resumen!C14,"")</f>
        <v/>
      </c>
      <c r="O35" s="157" t="str">
        <f>IF(CONCATENATE($C$32,$L$39)=Resumen!N19,Resumen!C19,"")</f>
        <v/>
      </c>
      <c r="P35" s="157" t="str">
        <f>IF(CONCATENATE($C$32,$L$39)=Resumen!N24,Resumen!C24,"")</f>
        <v/>
      </c>
      <c r="Q35" s="157" t="str">
        <f>IF(CONCATENATE($C$32,$L$39)=Resumen!N29,Resumen!C29,"")</f>
        <v/>
      </c>
      <c r="R35" s="157" t="str">
        <f>IF(CONCATENATE($C$32,$L$39)=Resumen!N34,Resumen!C34,"")</f>
        <v/>
      </c>
      <c r="S35" s="211" t="str">
        <f>IF(CONCATENATE($C$32,$L$39)=Resumen!N39,Resumen!C39,"")</f>
        <v/>
      </c>
      <c r="T35" s="107"/>
      <c r="U35" s="107" t="str">
        <f>IF(CONCATENATE($C$32,$T$39)=Resumen!N9,Resumen!C9,"")</f>
        <v/>
      </c>
      <c r="V35" s="107" t="str">
        <f>IF(CONCATENATE($C$32,$T$39)=Resumen!N14,Resumen!C14,"")</f>
        <v/>
      </c>
      <c r="W35" s="107" t="str">
        <f>IF(CONCATENATE($C$32,$T$39)=Resumen!N19,Resumen!C19,"")</f>
        <v/>
      </c>
      <c r="X35" s="107" t="str">
        <f>IF(CONCATENATE($C$32,$T$39)=Resumen!N24,Resumen!C24,"")</f>
        <v/>
      </c>
      <c r="Y35" s="107" t="str">
        <f>IF(CONCATENATE($C$32,$T$39)=Resumen!N29,Resumen!C29,"")</f>
        <v/>
      </c>
      <c r="Z35" s="107" t="str">
        <f>IF(CONCATENATE($C$32,$T$39)=Resumen!N34,Resumen!C34,"")</f>
        <v/>
      </c>
      <c r="AA35" s="204" t="str">
        <f>IF(CONCATENATE($C$32,$T$39)=Resumen!N39,Resumen!C39,"")</f>
        <v/>
      </c>
    </row>
    <row r="36" spans="1:27" x14ac:dyDescent="0.25">
      <c r="A36" s="94"/>
      <c r="B36" s="409"/>
      <c r="C36" s="407"/>
      <c r="D36" s="156"/>
      <c r="E36" s="157" t="str">
        <f>IF(CONCATENATE($C$32,$D$39)=Resumen!N10,Resumen!C10,"")</f>
        <v/>
      </c>
      <c r="F36" s="157" t="str">
        <f>IF(CONCATENATE($C$32,$D$39)=Resumen!N15,Resumen!C15,"")</f>
        <v/>
      </c>
      <c r="G36" s="157" t="str">
        <f>IF(CONCATENATE($C$32,$D$39)=Resumen!N20,Resumen!C20,"")</f>
        <v/>
      </c>
      <c r="H36" s="157" t="str">
        <f>IF(CONCATENATE($C$32,$D$39)=Resumen!N25,Resumen!C25,"")</f>
        <v/>
      </c>
      <c r="I36" s="157" t="str">
        <f>IF(CONCATENATE($C$32,$D$39)=Resumen!N30,Resumen!C30,"")</f>
        <v/>
      </c>
      <c r="J36" s="157" t="str">
        <f>IF(CONCATENATE($C$32,$D$39)=Resumen!N35,Resumen!C35,"")</f>
        <v/>
      </c>
      <c r="K36" s="213"/>
      <c r="L36" s="157"/>
      <c r="M36" s="157" t="str">
        <f>IF(CONCATENATE($C$32,$L$39)=Resumen!N10,Resumen!C10,"")</f>
        <v/>
      </c>
      <c r="N36" s="157" t="str">
        <f>IF(CONCATENATE($C$32,$L$39)=Resumen!N15,Resumen!C15,"")</f>
        <v/>
      </c>
      <c r="O36" s="157" t="str">
        <f>IF(CONCATENATE($C$32,$L$39)=Resumen!N20,Resumen!C20,"")</f>
        <v/>
      </c>
      <c r="P36" s="157" t="str">
        <f>IF(CONCATENATE($C$32,$L$39)=Resumen!N25,Resumen!C25,"")</f>
        <v/>
      </c>
      <c r="Q36" s="157" t="str">
        <f>IF(CONCATENATE($C$32,$L$39)=Resumen!N30,Resumen!C30,"")</f>
        <v/>
      </c>
      <c r="R36" s="157" t="str">
        <f>IF(CONCATENATE($C$32,$L$39)=Resumen!N35,Resumen!C35,"")</f>
        <v/>
      </c>
      <c r="S36" s="211" t="str">
        <f>IF(CONCATENATE($C$32,$L$39)=Resumen!N40,Resumen!C40,"")</f>
        <v/>
      </c>
      <c r="T36" s="107"/>
      <c r="U36" s="107" t="str">
        <f>IF(CONCATENATE($C$32,$T$39)=Resumen!N10,Resumen!C10,"")</f>
        <v/>
      </c>
      <c r="V36" s="107" t="str">
        <f>IF(CONCATENATE($C$32,$T$39)=Resumen!N15,Resumen!C15,"")</f>
        <v/>
      </c>
      <c r="W36" s="107" t="str">
        <f>IF(CONCATENATE($C$32,$T$39)=Resumen!N20,Resumen!C20,"")</f>
        <v/>
      </c>
      <c r="X36" s="107" t="str">
        <f>IF(CONCATENATE($C$32,$T$39)=Resumen!N25,Resumen!C25,"")</f>
        <v/>
      </c>
      <c r="Y36" s="107" t="str">
        <f>IF(CONCATENATE($C$32,$T$39)=Resumen!N30,Resumen!C30,"")</f>
        <v/>
      </c>
      <c r="Z36" s="107" t="str">
        <f>IF(CONCATENATE($C$32,$T$39)=Resumen!N35,Resumen!C35,"")</f>
        <v/>
      </c>
      <c r="AA36" s="204" t="str">
        <f>IF(CONCATENATE($C$32,$T$39)=Resumen!N40,Resumen!C40,"")</f>
        <v/>
      </c>
    </row>
    <row r="37" spans="1:27" x14ac:dyDescent="0.25">
      <c r="A37" s="94"/>
      <c r="B37" s="409"/>
      <c r="C37" s="407"/>
      <c r="D37" s="156"/>
      <c r="E37" s="157" t="str">
        <f>IF(CONCATENATE($C$32,$D$39)=Resumen!N11,Resumen!C11,"")</f>
        <v/>
      </c>
      <c r="F37" s="157" t="str">
        <f>IF(CONCATENATE($C$32,$D$39)=Resumen!N16,Resumen!C16,"")</f>
        <v/>
      </c>
      <c r="G37" s="157" t="str">
        <f>IF(CONCATENATE($C$32,$D$39)=Resumen!N21,Resumen!C21,"")</f>
        <v/>
      </c>
      <c r="H37" s="157" t="str">
        <f>IF(CONCATENATE($C$32,$D$39)=Resumen!N26,Resumen!C26,"")</f>
        <v/>
      </c>
      <c r="I37" s="157" t="str">
        <f>IF(CONCATENATE($C$32,$D$39)=Resumen!N31,Resumen!C31,"")</f>
        <v/>
      </c>
      <c r="J37" s="157" t="str">
        <f>IF(CONCATENATE($C$32,$D$39)=Resumen!N36,Resumen!C36,"")</f>
        <v/>
      </c>
      <c r="K37" s="213"/>
      <c r="L37" s="157"/>
      <c r="M37" s="157" t="str">
        <f>IF(CONCATENATE($C$32,$L$39)=Resumen!N11,Resumen!C11,"")</f>
        <v/>
      </c>
      <c r="N37" s="157" t="str">
        <f>IF(CONCATENATE($C$32,$L$39)=Resumen!N16,Resumen!C16,"")</f>
        <v/>
      </c>
      <c r="O37" s="157" t="str">
        <f>IF(CONCATENATE($C$32,$L$39)=Resumen!N21,Resumen!C21,"")</f>
        <v/>
      </c>
      <c r="P37" s="157" t="str">
        <f>IF(CONCATENATE($C$32,$L$39)=Resumen!N26,Resumen!C26,"")</f>
        <v/>
      </c>
      <c r="Q37" s="157" t="str">
        <f>IF(CONCATENATE($C$32,$L$39)=Resumen!N31,Resumen!C31,"")</f>
        <v/>
      </c>
      <c r="R37" s="157" t="str">
        <f>IF(CONCATENATE($C$32,$L$39)=Resumen!N36,Resumen!C36,"")</f>
        <v/>
      </c>
      <c r="S37" s="211" t="str">
        <f>IF(CONCATENATE($C$32,$L$39)=Resumen!N41,Resumen!C41,"")</f>
        <v/>
      </c>
      <c r="T37" s="107"/>
      <c r="U37" s="107" t="str">
        <f>IF(CONCATENATE($C$32,$T$39)=Resumen!N11,Resumen!C11,"")</f>
        <v/>
      </c>
      <c r="V37" s="107" t="str">
        <f>IF(CONCATENATE($C$32,$T$39)=Resumen!N16,Resumen!C16,"")</f>
        <v/>
      </c>
      <c r="W37" s="107" t="str">
        <f>IF(CONCATENATE($C$32,$T$39)=Resumen!N21,Resumen!C21,"")</f>
        <v/>
      </c>
      <c r="X37" s="107" t="str">
        <f>IF(CONCATENATE($C$32,$T$39)=Resumen!N26,Resumen!C26,"")</f>
        <v/>
      </c>
      <c r="Y37" s="107" t="str">
        <f>IF(CONCATENATE($C$32,$T$39)=Resumen!N31,Resumen!C31,"")</f>
        <v/>
      </c>
      <c r="Z37" s="107" t="str">
        <f>IF(CONCATENATE($C$32,$T$39)=Resumen!N36,Resumen!C36,"")</f>
        <v/>
      </c>
      <c r="AA37" s="204" t="str">
        <f>IF(CONCATENATE($C$32,$T$39)=Resumen!N41,Resumen!C41,"")</f>
        <v/>
      </c>
    </row>
    <row r="38" spans="1:27" ht="14.25" thickBot="1" x14ac:dyDescent="0.3">
      <c r="A38" s="94"/>
      <c r="B38" s="409"/>
      <c r="C38" s="407"/>
      <c r="D38" s="160"/>
      <c r="E38" s="161"/>
      <c r="F38" s="161"/>
      <c r="G38" s="161"/>
      <c r="H38" s="161"/>
      <c r="I38" s="161"/>
      <c r="J38" s="161"/>
      <c r="K38" s="212"/>
      <c r="L38" s="161"/>
      <c r="M38" s="161"/>
      <c r="N38" s="161"/>
      <c r="O38" s="161"/>
      <c r="P38" s="161"/>
      <c r="Q38" s="161"/>
      <c r="R38" s="161"/>
      <c r="S38" s="212"/>
      <c r="T38" s="132"/>
      <c r="U38" s="132"/>
      <c r="V38" s="132"/>
      <c r="W38" s="132"/>
      <c r="X38" s="132"/>
      <c r="Y38" s="132"/>
      <c r="Z38" s="132"/>
      <c r="AA38" s="176"/>
    </row>
    <row r="39" spans="1:27" x14ac:dyDescent="0.25">
      <c r="A39" s="96"/>
      <c r="B39" s="96"/>
      <c r="C39" s="96"/>
      <c r="D39" s="411" t="s">
        <v>91</v>
      </c>
      <c r="E39" s="411"/>
      <c r="F39" s="411"/>
      <c r="G39" s="411"/>
      <c r="H39" s="411"/>
      <c r="I39" s="411"/>
      <c r="J39" s="411"/>
      <c r="K39" s="411"/>
      <c r="L39" s="411" t="s">
        <v>121</v>
      </c>
      <c r="M39" s="411"/>
      <c r="N39" s="411"/>
      <c r="O39" s="411"/>
      <c r="P39" s="411"/>
      <c r="Q39" s="411"/>
      <c r="R39" s="411"/>
      <c r="S39" s="411"/>
      <c r="T39" s="411" t="s">
        <v>114</v>
      </c>
      <c r="U39" s="411"/>
      <c r="V39" s="411"/>
      <c r="W39" s="411"/>
      <c r="X39" s="411"/>
      <c r="Y39" s="411"/>
      <c r="Z39" s="411"/>
      <c r="AA39" s="411"/>
    </row>
    <row r="40" spans="1:27" x14ac:dyDescent="0.25">
      <c r="A40" s="94"/>
      <c r="B40" s="94"/>
      <c r="C40" s="95"/>
      <c r="D40" s="94"/>
      <c r="E40" s="94"/>
      <c r="F40" s="94"/>
      <c r="G40" s="94"/>
      <c r="H40" s="94"/>
      <c r="I40" s="94"/>
      <c r="J40" s="94"/>
      <c r="K40" s="94"/>
      <c r="L40" s="94"/>
      <c r="M40" s="94"/>
      <c r="N40" s="94"/>
      <c r="O40" s="94"/>
      <c r="P40" s="94"/>
      <c r="Q40" s="94"/>
      <c r="R40" s="94"/>
      <c r="S40" s="94"/>
      <c r="T40" s="94"/>
      <c r="U40" s="94"/>
      <c r="V40" s="94"/>
      <c r="W40" s="94"/>
      <c r="X40" s="94"/>
      <c r="Y40" s="94"/>
      <c r="Z40" s="94"/>
      <c r="AA40" s="94"/>
    </row>
    <row r="41" spans="1:27" ht="15.75" x14ac:dyDescent="0.25">
      <c r="A41" s="94"/>
      <c r="B41" s="94"/>
      <c r="C41" s="95"/>
      <c r="D41" s="408" t="s">
        <v>29</v>
      </c>
      <c r="E41" s="408"/>
      <c r="F41" s="408"/>
      <c r="G41" s="408"/>
      <c r="H41" s="408"/>
      <c r="I41" s="408"/>
      <c r="J41" s="408"/>
      <c r="K41" s="408"/>
      <c r="L41" s="408"/>
      <c r="M41" s="408"/>
      <c r="N41" s="408"/>
      <c r="O41" s="408"/>
      <c r="P41" s="408"/>
      <c r="Q41" s="408"/>
      <c r="R41" s="408"/>
      <c r="S41" s="408"/>
      <c r="T41" s="408"/>
      <c r="U41" s="408"/>
      <c r="V41" s="408"/>
      <c r="W41" s="408"/>
      <c r="X41" s="408"/>
      <c r="Y41" s="408"/>
      <c r="Z41" s="408"/>
      <c r="AA41" s="408"/>
    </row>
  </sheetData>
  <mergeCells count="11">
    <mergeCell ref="C25:C31"/>
    <mergeCell ref="D41:AA41"/>
    <mergeCell ref="B6:B38"/>
    <mergeCell ref="C2:AA2"/>
    <mergeCell ref="C32:C38"/>
    <mergeCell ref="D39:K39"/>
    <mergeCell ref="L39:S39"/>
    <mergeCell ref="T39:AA39"/>
    <mergeCell ref="C4:C10"/>
    <mergeCell ref="C11:C17"/>
    <mergeCell ref="C18:C24"/>
  </mergeCells>
  <printOptions horizontalCentered="1"/>
  <pageMargins left="0.70866141732283472" right="0.70866141732283472" top="0.74803149606299213" bottom="0.74803149606299213" header="0.31496062992125984" footer="0.31496062992125984"/>
  <pageSetup paperSize="5"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8"/>
  <sheetViews>
    <sheetView tabSelected="1" topLeftCell="N5" zoomScale="70" zoomScaleNormal="70" zoomScaleSheetLayoutView="50" workbookViewId="0">
      <selection activeCell="S12" sqref="S12"/>
    </sheetView>
  </sheetViews>
  <sheetFormatPr baseColWidth="10" defaultRowHeight="15" x14ac:dyDescent="0.25"/>
  <cols>
    <col min="1" max="1" width="20.28515625" style="292" customWidth="1"/>
    <col min="2" max="2" width="33.85546875" style="292" customWidth="1"/>
    <col min="3" max="3" width="7.5703125" style="292" bestFit="1" customWidth="1"/>
    <col min="4" max="4" width="29.28515625" style="292" customWidth="1"/>
    <col min="5" max="5" width="26.140625" style="292" customWidth="1"/>
    <col min="6" max="7" width="6.140625" style="292" customWidth="1"/>
    <col min="8" max="8" width="20.140625" style="295" customWidth="1"/>
    <col min="9" max="9" width="28" style="294" customWidth="1"/>
    <col min="10" max="10" width="8.42578125" style="292" customWidth="1"/>
    <col min="11" max="11" width="4.42578125" style="292" bestFit="1" customWidth="1"/>
    <col min="12" max="12" width="17" style="292" customWidth="1"/>
    <col min="13" max="13" width="17.5703125" style="292" customWidth="1"/>
    <col min="14" max="14" width="8" style="364" customWidth="1"/>
    <col min="15" max="15" width="14.140625" style="364" customWidth="1"/>
    <col min="16" max="16" width="26.28515625" style="294" customWidth="1"/>
    <col min="17" max="17" width="52.7109375" style="294" customWidth="1"/>
    <col min="18" max="18" width="31.5703125" style="294" customWidth="1"/>
    <col min="19" max="19" width="47.7109375" style="294" customWidth="1"/>
    <col min="20" max="20" width="90" style="291" customWidth="1"/>
    <col min="21" max="16384" width="11.42578125" style="292"/>
  </cols>
  <sheetData>
    <row r="1" spans="1:20" ht="27.75" customHeight="1" x14ac:dyDescent="0.25">
      <c r="A1" s="512"/>
      <c r="B1" s="513"/>
      <c r="C1" s="505" t="s">
        <v>130</v>
      </c>
      <c r="D1" s="505"/>
      <c r="E1" s="505"/>
      <c r="F1" s="505"/>
      <c r="G1" s="505"/>
      <c r="H1" s="505"/>
      <c r="I1" s="505"/>
      <c r="J1" s="505"/>
      <c r="K1" s="505"/>
      <c r="L1" s="505"/>
      <c r="M1" s="505"/>
      <c r="N1" s="505"/>
      <c r="O1" s="505"/>
      <c r="P1" s="505"/>
      <c r="Q1" s="505"/>
      <c r="R1" s="505"/>
      <c r="S1" s="505"/>
      <c r="T1" s="503"/>
    </row>
    <row r="2" spans="1:20" ht="24" customHeight="1" x14ac:dyDescent="0.25">
      <c r="A2" s="514"/>
      <c r="B2" s="515"/>
      <c r="C2" s="509" t="s">
        <v>133</v>
      </c>
      <c r="D2" s="510"/>
      <c r="E2" s="510"/>
      <c r="F2" s="510"/>
      <c r="G2" s="510"/>
      <c r="H2" s="518"/>
      <c r="I2" s="509" t="s">
        <v>134</v>
      </c>
      <c r="J2" s="510"/>
      <c r="K2" s="510"/>
      <c r="L2" s="510"/>
      <c r="M2" s="510"/>
      <c r="N2" s="510"/>
      <c r="O2" s="510"/>
      <c r="P2" s="511" t="s">
        <v>135</v>
      </c>
      <c r="Q2" s="511"/>
      <c r="R2" s="511"/>
      <c r="S2" s="511"/>
      <c r="T2" s="503"/>
    </row>
    <row r="3" spans="1:20" ht="27" customHeight="1" x14ac:dyDescent="0.25">
      <c r="A3" s="516"/>
      <c r="B3" s="517"/>
      <c r="C3" s="506" t="s">
        <v>137</v>
      </c>
      <c r="D3" s="507"/>
      <c r="E3" s="507"/>
      <c r="F3" s="507"/>
      <c r="G3" s="507"/>
      <c r="H3" s="508"/>
      <c r="I3" s="506" t="s">
        <v>136</v>
      </c>
      <c r="J3" s="507"/>
      <c r="K3" s="507"/>
      <c r="L3" s="507"/>
      <c r="M3" s="507"/>
      <c r="N3" s="507"/>
      <c r="O3" s="507"/>
      <c r="P3" s="519" t="s">
        <v>140</v>
      </c>
      <c r="Q3" s="519"/>
      <c r="R3" s="519"/>
      <c r="S3" s="519"/>
      <c r="T3" s="503"/>
    </row>
    <row r="4" spans="1:20" x14ac:dyDescent="0.25">
      <c r="A4" s="320" t="s">
        <v>128</v>
      </c>
      <c r="B4" s="320" t="s">
        <v>129</v>
      </c>
      <c r="C4" s="505" t="s">
        <v>27</v>
      </c>
      <c r="D4" s="505"/>
      <c r="E4" s="505"/>
      <c r="F4" s="505"/>
      <c r="G4" s="505"/>
      <c r="H4" s="505"/>
      <c r="I4" s="505"/>
      <c r="J4" s="505"/>
      <c r="K4" s="505"/>
      <c r="L4" s="505"/>
      <c r="M4" s="505"/>
      <c r="N4" s="505"/>
      <c r="O4" s="505"/>
      <c r="P4" s="505"/>
      <c r="Q4" s="505"/>
      <c r="R4" s="505"/>
      <c r="S4" s="505"/>
      <c r="T4" s="503"/>
    </row>
    <row r="5" spans="1:20" ht="25.5" customHeight="1" x14ac:dyDescent="0.25">
      <c r="A5" s="321" t="s">
        <v>131</v>
      </c>
      <c r="B5" s="322">
        <v>3</v>
      </c>
      <c r="C5" s="505"/>
      <c r="D5" s="505"/>
      <c r="E5" s="505"/>
      <c r="F5" s="505"/>
      <c r="G5" s="505"/>
      <c r="H5" s="505"/>
      <c r="I5" s="505"/>
      <c r="J5" s="505"/>
      <c r="K5" s="505"/>
      <c r="L5" s="505"/>
      <c r="M5" s="505"/>
      <c r="N5" s="505"/>
      <c r="O5" s="505"/>
      <c r="P5" s="505"/>
      <c r="Q5" s="505"/>
      <c r="R5" s="505"/>
      <c r="S5" s="505"/>
      <c r="T5" s="503"/>
    </row>
    <row r="6" spans="1:20" s="291" customFormat="1" x14ac:dyDescent="0.25">
      <c r="A6" s="323"/>
      <c r="B6" s="324"/>
      <c r="C6" s="325"/>
      <c r="D6" s="325"/>
      <c r="E6" s="325"/>
      <c r="F6" s="325"/>
      <c r="G6" s="325"/>
      <c r="H6" s="326"/>
      <c r="I6" s="325"/>
      <c r="J6" s="325"/>
      <c r="K6" s="325"/>
      <c r="L6" s="325"/>
      <c r="M6" s="325"/>
      <c r="N6" s="362"/>
      <c r="O6" s="362"/>
      <c r="P6" s="325"/>
      <c r="Q6" s="325"/>
      <c r="R6" s="325"/>
      <c r="S6" s="325"/>
      <c r="T6" s="503"/>
    </row>
    <row r="7" spans="1:20" s="293" customFormat="1" ht="35.25" customHeight="1" x14ac:dyDescent="0.25">
      <c r="A7" s="495" t="s">
        <v>132</v>
      </c>
      <c r="B7" s="495"/>
      <c r="C7" s="495"/>
      <c r="D7" s="495"/>
      <c r="E7" s="495"/>
      <c r="F7" s="495"/>
      <c r="G7" s="495"/>
      <c r="H7" s="495"/>
      <c r="I7" s="495"/>
      <c r="J7" s="495"/>
      <c r="K7" s="495"/>
      <c r="L7" s="495"/>
      <c r="M7" s="495"/>
      <c r="N7" s="495"/>
      <c r="O7" s="495"/>
      <c r="P7" s="495"/>
      <c r="Q7" s="495"/>
      <c r="R7" s="495"/>
      <c r="S7" s="495"/>
      <c r="T7" s="503"/>
    </row>
    <row r="8" spans="1:20" s="293" customFormat="1" ht="45.75" customHeight="1" x14ac:dyDescent="0.25">
      <c r="A8" s="477" t="s">
        <v>146</v>
      </c>
      <c r="B8" s="477"/>
      <c r="C8" s="477"/>
      <c r="D8" s="477"/>
      <c r="E8" s="477"/>
      <c r="F8" s="477" t="s">
        <v>147</v>
      </c>
      <c r="G8" s="477"/>
      <c r="H8" s="477"/>
      <c r="I8" s="477" t="s">
        <v>149</v>
      </c>
      <c r="J8" s="477"/>
      <c r="K8" s="477"/>
      <c r="L8" s="477"/>
      <c r="M8" s="477"/>
      <c r="N8" s="477"/>
      <c r="O8" s="477"/>
      <c r="P8" s="520" t="s">
        <v>162</v>
      </c>
      <c r="Q8" s="521"/>
      <c r="R8" s="521"/>
      <c r="S8" s="521"/>
      <c r="T8" s="504"/>
    </row>
    <row r="9" spans="1:20" s="293" customFormat="1" ht="82.5" customHeight="1" x14ac:dyDescent="0.25">
      <c r="A9" s="477" t="s">
        <v>157</v>
      </c>
      <c r="B9" s="477" t="s">
        <v>158</v>
      </c>
      <c r="C9" s="477" t="s">
        <v>159</v>
      </c>
      <c r="D9" s="477" t="s">
        <v>21</v>
      </c>
      <c r="E9" s="477" t="s">
        <v>319</v>
      </c>
      <c r="F9" s="477" t="s">
        <v>87</v>
      </c>
      <c r="G9" s="477"/>
      <c r="H9" s="477"/>
      <c r="I9" s="524" t="s">
        <v>150</v>
      </c>
      <c r="J9" s="477" t="s">
        <v>88</v>
      </c>
      <c r="K9" s="477"/>
      <c r="L9" s="477"/>
      <c r="M9" s="477" t="s">
        <v>152</v>
      </c>
      <c r="N9" s="477"/>
      <c r="O9" s="477"/>
      <c r="P9" s="477" t="s">
        <v>163</v>
      </c>
      <c r="Q9" s="477" t="s">
        <v>156</v>
      </c>
      <c r="R9" s="477" t="s">
        <v>36</v>
      </c>
      <c r="S9" s="522" t="s">
        <v>154</v>
      </c>
      <c r="T9" s="477" t="s">
        <v>515</v>
      </c>
    </row>
    <row r="10" spans="1:20" s="294" customFormat="1" ht="90.75" x14ac:dyDescent="0.25">
      <c r="A10" s="477"/>
      <c r="B10" s="477"/>
      <c r="C10" s="477"/>
      <c r="D10" s="477"/>
      <c r="E10" s="477"/>
      <c r="F10" s="327" t="s">
        <v>30</v>
      </c>
      <c r="G10" s="327" t="s">
        <v>29</v>
      </c>
      <c r="H10" s="328" t="s">
        <v>148</v>
      </c>
      <c r="I10" s="524"/>
      <c r="J10" s="327" t="s">
        <v>30</v>
      </c>
      <c r="K10" s="327" t="s">
        <v>29</v>
      </c>
      <c r="L10" s="327" t="s">
        <v>151</v>
      </c>
      <c r="M10" s="327" t="s">
        <v>153</v>
      </c>
      <c r="N10" s="329" t="s">
        <v>35</v>
      </c>
      <c r="O10" s="329" t="s">
        <v>155</v>
      </c>
      <c r="P10" s="477"/>
      <c r="Q10" s="477"/>
      <c r="R10" s="477"/>
      <c r="S10" s="523"/>
      <c r="T10" s="477"/>
    </row>
    <row r="11" spans="1:20" ht="65.25" customHeight="1" x14ac:dyDescent="0.25">
      <c r="A11" s="431" t="s">
        <v>502</v>
      </c>
      <c r="B11" s="492" t="str">
        <f>+'Admón. Riesgos'!B11</f>
        <v>Formular instrumentos y estrategias de gestión conducentes al mejoramiento de la calidad ambiental, al adecuado uso y aprovechamiento del territorio, para garantizar la oferta de
bienes y servicios ambientales, a través de acciones de planificación ambiental, concertación, y apoyo a entes territoriales.</v>
      </c>
      <c r="C11" s="431" t="str">
        <f>+'Admón. Riesgos'!C11</f>
        <v>R1</v>
      </c>
      <c r="D11" s="492" t="str">
        <f>'Admón. Riesgos'!D11</f>
        <v>Decisiones ajustadas a intereses particulares</v>
      </c>
      <c r="E11" s="431" t="str">
        <f>'Admón. Riesgos'!H11</f>
        <v>Sanciones - Pérdida de bienes- daño ambiental - pérdida de Credibilidad - Detrimento patrimonial</v>
      </c>
      <c r="F11" s="431">
        <f>+'Admón. Riesgos'!K11</f>
        <v>5</v>
      </c>
      <c r="G11" s="431">
        <f>+'Admón. Riesgos'!I11</f>
        <v>20</v>
      </c>
      <c r="H11" s="491" t="str">
        <f>+'Admón. Riesgos'!O11</f>
        <v>ZONA DE RIESGO EXTREMA</v>
      </c>
      <c r="I11" s="316" t="str">
        <f>+'Valoracion '!E11</f>
        <v>Procedimiento formalizado M-OP-PR02</v>
      </c>
      <c r="J11" s="431">
        <f>'Valoracion '!M11</f>
        <v>3</v>
      </c>
      <c r="K11" s="431">
        <f>'Valoracion '!K11</f>
        <v>4</v>
      </c>
      <c r="L11" s="431" t="s">
        <v>119</v>
      </c>
      <c r="M11" s="316" t="str">
        <f>'Valoracion '!J11</f>
        <v>A solicitud o por evento</v>
      </c>
      <c r="N11" s="330" t="s">
        <v>160</v>
      </c>
      <c r="O11" s="361" t="s">
        <v>161</v>
      </c>
      <c r="P11" s="332">
        <v>44530</v>
      </c>
      <c r="Q11" s="333" t="s">
        <v>404</v>
      </c>
      <c r="R11" s="316" t="s">
        <v>177</v>
      </c>
      <c r="S11" s="316" t="s">
        <v>161</v>
      </c>
      <c r="T11" s="335" t="s">
        <v>540</v>
      </c>
    </row>
    <row r="12" spans="1:20" ht="109.5" customHeight="1" x14ac:dyDescent="0.25">
      <c r="A12" s="431"/>
      <c r="B12" s="492"/>
      <c r="C12" s="431"/>
      <c r="D12" s="492"/>
      <c r="E12" s="431"/>
      <c r="F12" s="431"/>
      <c r="G12" s="431"/>
      <c r="H12" s="491"/>
      <c r="I12" s="316" t="str">
        <f>+'Valoracion '!E12</f>
        <v xml:space="preserve">Normatividad vigente </v>
      </c>
      <c r="J12" s="431"/>
      <c r="K12" s="431"/>
      <c r="L12" s="431"/>
      <c r="M12" s="316" t="str">
        <f>'Valoracion '!J12</f>
        <v>A solicitud o por evento</v>
      </c>
      <c r="N12" s="330"/>
      <c r="O12" s="334"/>
      <c r="P12" s="332">
        <v>44530</v>
      </c>
      <c r="Q12" s="333" t="s">
        <v>178</v>
      </c>
      <c r="R12" s="316" t="s">
        <v>177</v>
      </c>
      <c r="S12" s="316" t="s">
        <v>179</v>
      </c>
      <c r="T12" s="370" t="s">
        <v>548</v>
      </c>
    </row>
    <row r="13" spans="1:20" ht="178.5" customHeight="1" x14ac:dyDescent="0.25">
      <c r="A13" s="431"/>
      <c r="B13" s="492"/>
      <c r="C13" s="431" t="str">
        <f>+'Admón. Riesgos'!C12</f>
        <v>R2</v>
      </c>
      <c r="D13" s="431" t="str">
        <f>'Admón. Riesgos'!D12</f>
        <v>Utilización indebida de información oficial privilegiada en temas relacionados con el ordenamiento y planificación</v>
      </c>
      <c r="E13" s="431" t="str">
        <f>'Admón. Riesgos'!H12</f>
        <v>Sanciones - Pérdida de bienes- daño ambiental - pérdida de Credibilidad - Detrimento patrimonial</v>
      </c>
      <c r="F13" s="431">
        <f>+'Admón. Riesgos'!K12</f>
        <v>5</v>
      </c>
      <c r="G13" s="431">
        <f>+'Admón. Riesgos'!I12</f>
        <v>20</v>
      </c>
      <c r="H13" s="491" t="str">
        <f>+'Admón. Riesgos'!O12</f>
        <v>ZONA DE RIESGO EXTREMA</v>
      </c>
      <c r="I13" s="316" t="str">
        <f>+'Valoracion '!E13</f>
        <v>Politica de seguridad de la información  establecida en el   SIGC,</v>
      </c>
      <c r="J13" s="431">
        <f>'Valoracion '!M13</f>
        <v>3</v>
      </c>
      <c r="K13" s="431">
        <f>'Valoracion '!K13</f>
        <v>4</v>
      </c>
      <c r="L13" s="431" t="str">
        <f>'Valoracion '!P13</f>
        <v>ZONA DE RIESGO ALTA</v>
      </c>
      <c r="M13" s="316" t="str">
        <f>'Valoracion '!J13</f>
        <v>Continuo o permanente</v>
      </c>
      <c r="N13" s="330"/>
      <c r="O13" s="361"/>
      <c r="P13" s="332">
        <v>44530</v>
      </c>
      <c r="Q13" s="333" t="s">
        <v>405</v>
      </c>
      <c r="R13" s="431" t="s">
        <v>177</v>
      </c>
      <c r="S13" s="316" t="s">
        <v>498</v>
      </c>
      <c r="T13" s="335" t="s">
        <v>542</v>
      </c>
    </row>
    <row r="14" spans="1:20" ht="166.5" customHeight="1" x14ac:dyDescent="0.25">
      <c r="A14" s="431"/>
      <c r="B14" s="492"/>
      <c r="C14" s="431"/>
      <c r="D14" s="431"/>
      <c r="E14" s="431"/>
      <c r="F14" s="431"/>
      <c r="G14" s="431"/>
      <c r="H14" s="491"/>
      <c r="I14" s="316" t="str">
        <f>+'Valoracion '!E14</f>
        <v>Codigo Integridad</v>
      </c>
      <c r="J14" s="431"/>
      <c r="K14" s="431"/>
      <c r="L14" s="431"/>
      <c r="M14" s="316" t="str">
        <f>'Valoracion '!J14</f>
        <v>Continuo o permanente</v>
      </c>
      <c r="N14" s="330"/>
      <c r="O14" s="334"/>
      <c r="P14" s="332">
        <v>44530</v>
      </c>
      <c r="Q14" s="333" t="s">
        <v>453</v>
      </c>
      <c r="R14" s="431"/>
      <c r="S14" s="316" t="s">
        <v>406</v>
      </c>
      <c r="T14" s="335" t="s">
        <v>541</v>
      </c>
    </row>
    <row r="15" spans="1:20" ht="46.5" customHeight="1" x14ac:dyDescent="0.25">
      <c r="A15" s="431" t="str">
        <f>+'Admón. Riesgos'!A13</f>
        <v>GESTIÓN DEL CONOCIMIENTO AMBIENTAL</v>
      </c>
      <c r="B15" s="492" t="str">
        <f>+'Admón. Riesgos'!B13</f>
        <v>Proveer el conocimiento necesario como soporte a la gestión ambiental, a través de la generación y socialización de información, estudios, diseños e investigaciones</v>
      </c>
      <c r="C15" s="431" t="str">
        <f>+'Admón. Riesgos'!C13</f>
        <v>R3</v>
      </c>
      <c r="D15" s="431" t="str">
        <f>'Admón. Riesgos'!D13</f>
        <v>Sistemas de información susceptibles de manipulación o adulteración</v>
      </c>
      <c r="E15" s="431" t="str">
        <f>'Admón. Riesgos'!H13</f>
        <v>Sanción
Inhabilidades
Destitución</v>
      </c>
      <c r="F15" s="431">
        <f>+'Admón. Riesgos'!K13</f>
        <v>5</v>
      </c>
      <c r="G15" s="431">
        <f>+'Admón. Riesgos'!I13</f>
        <v>20</v>
      </c>
      <c r="H15" s="491" t="str">
        <f>+'Admón. Riesgos'!O13</f>
        <v>ZONA DE RIESGO EXTREMA</v>
      </c>
      <c r="I15" s="316" t="str">
        <f>'Valoracion '!E15</f>
        <v>Normatividad Existente</v>
      </c>
      <c r="J15" s="431">
        <f>'Valoracion '!M15</f>
        <v>3</v>
      </c>
      <c r="K15" s="431">
        <f>'Valoracion '!K15</f>
        <v>4</v>
      </c>
      <c r="L15" s="431" t="str">
        <f>'Valoracion '!P15</f>
        <v>ZONA DE RIESGO ALTA</v>
      </c>
      <c r="M15" s="316" t="str">
        <f>'Valoracion '!J15</f>
        <v>Semanalmente</v>
      </c>
      <c r="N15" s="330"/>
      <c r="O15" s="361"/>
      <c r="P15" s="431" t="s">
        <v>189</v>
      </c>
      <c r="Q15" s="493" t="s">
        <v>483</v>
      </c>
      <c r="R15" s="431" t="s">
        <v>441</v>
      </c>
      <c r="S15" s="431" t="s">
        <v>188</v>
      </c>
      <c r="T15" s="478" t="s">
        <v>501</v>
      </c>
    </row>
    <row r="16" spans="1:20" ht="46.5" customHeight="1" x14ac:dyDescent="0.25">
      <c r="A16" s="431"/>
      <c r="B16" s="492"/>
      <c r="C16" s="431"/>
      <c r="D16" s="431"/>
      <c r="E16" s="431"/>
      <c r="F16" s="431"/>
      <c r="G16" s="431"/>
      <c r="H16" s="491"/>
      <c r="I16" s="316" t="str">
        <f>'Valoracion '!E16</f>
        <v>Politica de Conocimiento e Investigación Ambiental</v>
      </c>
      <c r="J16" s="431"/>
      <c r="K16" s="431"/>
      <c r="L16" s="431"/>
      <c r="M16" s="316" t="str">
        <f>'Valoracion '!J16</f>
        <v>A solicitud o por evento</v>
      </c>
      <c r="N16" s="330"/>
      <c r="O16" s="361"/>
      <c r="P16" s="431"/>
      <c r="Q16" s="493"/>
      <c r="R16" s="431"/>
      <c r="S16" s="431"/>
      <c r="T16" s="478"/>
    </row>
    <row r="17" spans="1:20" ht="171" x14ac:dyDescent="0.25">
      <c r="A17" s="316" t="str">
        <f>'Admón. Riesgos'!A14</f>
        <v>GESTIÓN INTEGRAL DE LA OFERTA AMBIENTAL</v>
      </c>
      <c r="B17" s="333" t="str">
        <f>'Admón. Riesgos'!B14</f>
        <v>Ejecutar proyectos de conservación, a través de la implementación de acciones de preservación, protección, recuperación, restauración y uso sostenible de los recursos naturales renovables con la participación de los actores
del sistema regional ambiental con el propósito de asegurar la oferta de bienes y servicios ambientales.</v>
      </c>
      <c r="C17" s="316" t="str">
        <f>+'Admón. Riesgos'!C14</f>
        <v>R4</v>
      </c>
      <c r="D17" s="316" t="str">
        <f>'Admón. Riesgos'!D14</f>
        <v>Prevaricato en la donación de material vegetal</v>
      </c>
      <c r="E17" s="316" t="str">
        <f>'Admón. Riesgos'!H14</f>
        <v xml:space="preserve">perdida de bIenes, perdida de credibilidad - disminucion en la calidad del servicio </v>
      </c>
      <c r="F17" s="316">
        <f>+'Admón. Riesgos'!K14</f>
        <v>5</v>
      </c>
      <c r="G17" s="316">
        <f>+'Admón. Riesgos'!I14</f>
        <v>20</v>
      </c>
      <c r="H17" s="336" t="str">
        <f>+'Admón. Riesgos'!O14</f>
        <v>ZONA DE RIESGO EXTREMA</v>
      </c>
      <c r="I17" s="316" t="str">
        <f>+'Valoracion '!E17</f>
        <v>Procedimiento Documentado, visto bueno de la salida de material vegetal  por parte del resposable, o coordinador o subdirector.</v>
      </c>
      <c r="J17" s="316">
        <f>'Valoracion '!M17</f>
        <v>3</v>
      </c>
      <c r="K17" s="316">
        <f>'Valoracion '!K17</f>
        <v>3</v>
      </c>
      <c r="L17" s="316" t="str">
        <f>'Valoracion '!P17</f>
        <v>ZONA DE RIESGO MODERADA</v>
      </c>
      <c r="M17" s="316" t="str">
        <f>'Valoracion '!J17</f>
        <v>A solicitud o por evento</v>
      </c>
      <c r="N17" s="330"/>
      <c r="O17" s="361"/>
      <c r="P17" s="316" t="s">
        <v>442</v>
      </c>
      <c r="Q17" s="333" t="s">
        <v>457</v>
      </c>
      <c r="R17" s="316" t="s">
        <v>198</v>
      </c>
      <c r="S17" s="316" t="s">
        <v>199</v>
      </c>
      <c r="T17" s="318" t="s">
        <v>521</v>
      </c>
    </row>
    <row r="18" spans="1:20" ht="409.5" x14ac:dyDescent="0.25">
      <c r="A18" s="431" t="str">
        <f>+'Admón. Riesgos'!A15</f>
        <v>GESTIÓN DEL RIESGO AMBIENTAL TERRITORIAL</v>
      </c>
      <c r="B18" s="492" t="str">
        <f>+'Admón. Riesgos'!B15</f>
        <v xml:space="preserve">Desarrollar acciones encaminadas al conocimiento, la prevención, mitigación y la reducción del riesgo de desastres, la mitigación de gases efecto invernadero y adaptación al cambio climático en el área de
jurisdicción de la CDMB.
</v>
      </c>
      <c r="C18" s="431" t="str">
        <f>+'Admón. Riesgos'!C15</f>
        <v>R5</v>
      </c>
      <c r="D18" s="492" t="str">
        <f>'Admón. Riesgos'!D15</f>
        <v>Tráfico de influencias al momento de elaboración, programación y ejecución de estudios, diseños y obras y proyectos adelantados por la CDMB</v>
      </c>
      <c r="E18" s="431" t="str">
        <f>'Admón. Riesgos'!H15</f>
        <v>Sanciones, pérdida de credibilidad, disminución de la calidad del servicio</v>
      </c>
      <c r="F18" s="431">
        <f>+'Admón. Riesgos'!K15</f>
        <v>5</v>
      </c>
      <c r="G18" s="431">
        <f>+'Admón. Riesgos'!I15</f>
        <v>20</v>
      </c>
      <c r="H18" s="491" t="str">
        <f>+'Admón. Riesgos'!O15</f>
        <v>ZONA DE RIESGO EXTREMA</v>
      </c>
      <c r="I18" s="316" t="str">
        <f>'Valoracion '!E18</f>
        <v>Procedimiento M-RA-PRO01,</v>
      </c>
      <c r="J18" s="431">
        <f>'Valoracion '!M18</f>
        <v>3</v>
      </c>
      <c r="K18" s="431">
        <f>'Valoracion '!K18</f>
        <v>4</v>
      </c>
      <c r="L18" s="431" t="str">
        <f>'Valoracion '!P18</f>
        <v>ZONA DE RIESGO ALTA</v>
      </c>
      <c r="M18" s="316" t="str">
        <f>'Valoracion '!J18</f>
        <v>A solicitud o por evento</v>
      </c>
      <c r="N18" s="330"/>
      <c r="O18" s="334"/>
      <c r="P18" s="486" t="s">
        <v>443</v>
      </c>
      <c r="Q18" s="492" t="s">
        <v>519</v>
      </c>
      <c r="R18" s="431" t="s">
        <v>212</v>
      </c>
      <c r="S18" s="431" t="s">
        <v>213</v>
      </c>
      <c r="T18" s="319" t="s">
        <v>518</v>
      </c>
    </row>
    <row r="19" spans="1:20" ht="336" customHeight="1" x14ac:dyDescent="0.25">
      <c r="A19" s="431"/>
      <c r="B19" s="492"/>
      <c r="C19" s="431"/>
      <c r="D19" s="492"/>
      <c r="E19" s="431"/>
      <c r="F19" s="431"/>
      <c r="G19" s="431"/>
      <c r="H19" s="491"/>
      <c r="I19" s="316" t="str">
        <f>'Valoracion '!E19</f>
        <v>Lista de prioridades de las necesidades de obras en el área de jurisdicción</v>
      </c>
      <c r="J19" s="431"/>
      <c r="K19" s="431"/>
      <c r="L19" s="431"/>
      <c r="M19" s="316" t="str">
        <f>'Valoracion '!J19</f>
        <v>A solicitud o por evento</v>
      </c>
      <c r="N19" s="330"/>
      <c r="O19" s="334"/>
      <c r="P19" s="486"/>
      <c r="Q19" s="492"/>
      <c r="R19" s="431"/>
      <c r="S19" s="431"/>
      <c r="T19" s="319" t="s">
        <v>520</v>
      </c>
    </row>
    <row r="20" spans="1:20" ht="128.25" x14ac:dyDescent="0.25">
      <c r="A20" s="431"/>
      <c r="B20" s="492"/>
      <c r="C20" s="316" t="str">
        <f>+'Admón. Riesgos'!C16</f>
        <v>R6</v>
      </c>
      <c r="D20" s="333" t="s">
        <v>487</v>
      </c>
      <c r="E20" s="316" t="str">
        <f>'Admón. Riesgos'!H16</f>
        <v>Sanciones, pérdida de bienes, disminución de la calidad del servicio y manipulación de la información  por personal no vinculado a la Entidad.</v>
      </c>
      <c r="F20" s="316">
        <f>+'Admón. Riesgos'!K16</f>
        <v>5</v>
      </c>
      <c r="G20" s="316">
        <f>+'Admón. Riesgos'!I16</f>
        <v>20</v>
      </c>
      <c r="H20" s="336" t="str">
        <f>+'Admón. Riesgos'!O16</f>
        <v>ZONA DE RIESGO EXTREMA</v>
      </c>
      <c r="I20" s="316" t="str">
        <f>'Valoracion '!E20</f>
        <v>NA</v>
      </c>
      <c r="J20" s="316">
        <f>'Valoracion '!M20</f>
        <v>4</v>
      </c>
      <c r="K20" s="316">
        <f>'Valoracion '!K20</f>
        <v>3</v>
      </c>
      <c r="L20" s="316" t="str">
        <f>'Valoracion '!P20</f>
        <v>ZONA DE RIESGO ALTA</v>
      </c>
      <c r="M20" s="316" t="s">
        <v>113</v>
      </c>
      <c r="N20" s="330"/>
      <c r="O20" s="334"/>
      <c r="P20" s="332">
        <v>44228</v>
      </c>
      <c r="Q20" s="333" t="s">
        <v>455</v>
      </c>
      <c r="R20" s="316" t="s">
        <v>456</v>
      </c>
      <c r="S20" s="316" t="s">
        <v>488</v>
      </c>
      <c r="T20" s="335" t="s">
        <v>543</v>
      </c>
    </row>
    <row r="21" spans="1:20" ht="141" customHeight="1" x14ac:dyDescent="0.25">
      <c r="A21" s="431" t="str">
        <f>+'Admón. Riesgos'!A17</f>
        <v>ADQUISICIÓN DE BIENES Y SERVICIOS</v>
      </c>
      <c r="B21" s="431" t="str">
        <f>+'Admón. Riesgos'!B17</f>
        <v>Establecer y ejecutar la planeación necesaria para asegurar la provisión oportuna de los bienes, servicios y obra pública requeridos por la Entidad para su normal funcionamiento, a través de procedimientos
contractuales garantizando la selección objetiva, la correcta ejecución y liquidación de los contratos.</v>
      </c>
      <c r="C21" s="431" t="str">
        <f>+'Admón. Riesgos'!C17</f>
        <v>R7</v>
      </c>
      <c r="D21" s="431" t="str">
        <f>'Admón. Riesgos'!D17</f>
        <v>Intereses indebidos en la celebración de contratos</v>
      </c>
      <c r="E21" s="431" t="str">
        <f>'Admón. Riesgos'!H17</f>
        <v>Sanciones.Detrimento del patrimonio. Pérdida de credibilidad</v>
      </c>
      <c r="F21" s="431">
        <f>+'Admón. Riesgos'!K17</f>
        <v>5</v>
      </c>
      <c r="G21" s="431">
        <f>+'Admón. Riesgos'!I17</f>
        <v>20</v>
      </c>
      <c r="H21" s="491" t="str">
        <f>+'Admón. Riesgos'!O17</f>
        <v>ZONA DE RIESGO EXTREMA</v>
      </c>
      <c r="I21" s="431" t="str">
        <f>'Valoracion '!E21</f>
        <v>Manual de Contratación</v>
      </c>
      <c r="J21" s="431">
        <f>'Valoracion '!M21</f>
        <v>5</v>
      </c>
      <c r="K21" s="431">
        <f>'Valoracion '!K21</f>
        <v>5</v>
      </c>
      <c r="L21" s="431" t="str">
        <f>'Valoracion '!P21</f>
        <v>ZONA DE RIESGO EXTREMA</v>
      </c>
      <c r="M21" s="431" t="str">
        <f>'Valoracion '!J21</f>
        <v>A solicitud o por evento</v>
      </c>
      <c r="N21" s="330"/>
      <c r="O21" s="361"/>
      <c r="P21" s="332" t="s">
        <v>444</v>
      </c>
      <c r="Q21" s="333" t="s">
        <v>413</v>
      </c>
      <c r="R21" s="431" t="s">
        <v>233</v>
      </c>
      <c r="S21" s="316" t="s">
        <v>346</v>
      </c>
      <c r="T21" s="337" t="s">
        <v>522</v>
      </c>
    </row>
    <row r="22" spans="1:20" ht="72" customHeight="1" x14ac:dyDescent="0.25">
      <c r="A22" s="431"/>
      <c r="B22" s="431"/>
      <c r="C22" s="431"/>
      <c r="D22" s="431"/>
      <c r="E22" s="431"/>
      <c r="F22" s="431"/>
      <c r="G22" s="431"/>
      <c r="H22" s="491"/>
      <c r="I22" s="431"/>
      <c r="J22" s="431"/>
      <c r="K22" s="431"/>
      <c r="L22" s="431"/>
      <c r="M22" s="431"/>
      <c r="N22" s="330"/>
      <c r="O22" s="361"/>
      <c r="P22" s="332" t="s">
        <v>444</v>
      </c>
      <c r="Q22" s="333" t="s">
        <v>414</v>
      </c>
      <c r="R22" s="431"/>
      <c r="S22" s="316" t="s">
        <v>235</v>
      </c>
      <c r="T22" s="337" t="s">
        <v>523</v>
      </c>
    </row>
    <row r="23" spans="1:20" ht="75" customHeight="1" x14ac:dyDescent="0.25">
      <c r="A23" s="431"/>
      <c r="B23" s="431"/>
      <c r="C23" s="431"/>
      <c r="D23" s="431"/>
      <c r="E23" s="431"/>
      <c r="F23" s="431"/>
      <c r="G23" s="431"/>
      <c r="H23" s="491"/>
      <c r="I23" s="431"/>
      <c r="J23" s="431"/>
      <c r="K23" s="431"/>
      <c r="L23" s="431"/>
      <c r="M23" s="431"/>
      <c r="N23" s="330"/>
      <c r="O23" s="361"/>
      <c r="P23" s="332" t="s">
        <v>444</v>
      </c>
      <c r="Q23" s="333" t="s">
        <v>407</v>
      </c>
      <c r="R23" s="431"/>
      <c r="S23" s="316" t="s">
        <v>234</v>
      </c>
      <c r="T23" s="337" t="s">
        <v>524</v>
      </c>
    </row>
    <row r="24" spans="1:20" ht="69.75" customHeight="1" x14ac:dyDescent="0.25">
      <c r="A24" s="431"/>
      <c r="B24" s="431"/>
      <c r="C24" s="316" t="str">
        <f>+'Admón. Riesgos'!C18</f>
        <v>R8</v>
      </c>
      <c r="D24" s="316" t="str">
        <f>+'Admón. Riesgos'!D18</f>
        <v>Urgencia manifiesta inexistente</v>
      </c>
      <c r="E24" s="316" t="str">
        <f>+'Admón. Riesgos'!H18</f>
        <v>Sanciones. Detrimento del patrimonio. Pérdida de credibilidad</v>
      </c>
      <c r="F24" s="316">
        <f>+'Admón. Riesgos'!K18</f>
        <v>5</v>
      </c>
      <c r="G24" s="316">
        <f>+'Admón. Riesgos'!I18</f>
        <v>20</v>
      </c>
      <c r="H24" s="338" t="str">
        <f>+'Admón. Riesgos'!O18</f>
        <v>ZONA DE RIESGO EXTREMA</v>
      </c>
      <c r="I24" s="316" t="str">
        <f>+'Valoracion '!E24</f>
        <v>Procedimiento
Documentado</v>
      </c>
      <c r="J24" s="316">
        <f>+'Valoracion '!M24</f>
        <v>5</v>
      </c>
      <c r="K24" s="316">
        <f>+'Valoracion '!K24</f>
        <v>5</v>
      </c>
      <c r="L24" s="331" t="str">
        <f>+'Valoracion '!P24</f>
        <v>ZONA DE RIESGO EXTREMA</v>
      </c>
      <c r="M24" s="316" t="s">
        <v>113</v>
      </c>
      <c r="N24" s="330"/>
      <c r="O24" s="361"/>
      <c r="P24" s="332" t="s">
        <v>444</v>
      </c>
      <c r="Q24" s="333" t="s">
        <v>428</v>
      </c>
      <c r="R24" s="316" t="s">
        <v>429</v>
      </c>
      <c r="S24" s="316" t="s">
        <v>430</v>
      </c>
      <c r="T24" s="337" t="s">
        <v>499</v>
      </c>
    </row>
    <row r="25" spans="1:20" ht="52.5" customHeight="1" x14ac:dyDescent="0.25">
      <c r="A25" s="431"/>
      <c r="B25" s="431"/>
      <c r="C25" s="431" t="str">
        <f>+'Admón. Riesgos'!C19</f>
        <v>R9</v>
      </c>
      <c r="D25" s="431" t="str">
        <f>'Admón. Riesgos'!D19</f>
        <v>Utilización indebida de
información oficial privilegiada</v>
      </c>
      <c r="E25" s="431" t="str">
        <f>'Admón. Riesgos'!H19</f>
        <v>Sanciones.Detrimento del patrimonio. Pérdida de credibilidad</v>
      </c>
      <c r="F25" s="431">
        <f>+'Admón. Riesgos'!K19</f>
        <v>5</v>
      </c>
      <c r="G25" s="431">
        <f>+'Admón. Riesgos'!I19</f>
        <v>20</v>
      </c>
      <c r="H25" s="491" t="str">
        <f>+'Admón. Riesgos'!O19</f>
        <v>ZONA DE RIESGO EXTREMA</v>
      </c>
      <c r="I25" s="316" t="str">
        <f>'Valoracion '!E25</f>
        <v>Revisión por parte del Jefe  de la Oficina  de Contratación</v>
      </c>
      <c r="J25" s="431">
        <f>'Valoracion '!M25</f>
        <v>5</v>
      </c>
      <c r="K25" s="431">
        <f>'Valoracion '!K25</f>
        <v>5</v>
      </c>
      <c r="L25" s="431" t="str">
        <f>'Valoracion '!P25</f>
        <v>ZONA DE RIESGO EXTREMA</v>
      </c>
      <c r="M25" s="316" t="str">
        <f>'Valoracion '!J25</f>
        <v>Diariamente</v>
      </c>
      <c r="N25" s="330"/>
      <c r="O25" s="361"/>
      <c r="P25" s="431" t="s">
        <v>443</v>
      </c>
      <c r="Q25" s="492" t="s">
        <v>236</v>
      </c>
      <c r="R25" s="431" t="s">
        <v>237</v>
      </c>
      <c r="S25" s="431" t="s">
        <v>238</v>
      </c>
      <c r="T25" s="485" t="s">
        <v>525</v>
      </c>
    </row>
    <row r="26" spans="1:20" ht="42.75" x14ac:dyDescent="0.25">
      <c r="A26" s="431"/>
      <c r="B26" s="431"/>
      <c r="C26" s="431"/>
      <c r="D26" s="431"/>
      <c r="E26" s="431"/>
      <c r="F26" s="431"/>
      <c r="G26" s="431"/>
      <c r="H26" s="491"/>
      <c r="I26" s="316" t="str">
        <f>'Valoracion '!E26</f>
        <v>Registro en el sistema secop de la contratación estatal</v>
      </c>
      <c r="J26" s="431"/>
      <c r="K26" s="431"/>
      <c r="L26" s="431"/>
      <c r="M26" s="316" t="str">
        <f>'Valoracion '!J26</f>
        <v>Diariamente</v>
      </c>
      <c r="N26" s="330"/>
      <c r="O26" s="361"/>
      <c r="P26" s="431"/>
      <c r="Q26" s="492"/>
      <c r="R26" s="431"/>
      <c r="S26" s="431"/>
      <c r="T26" s="485"/>
    </row>
    <row r="27" spans="1:20" ht="77.25" customHeight="1" x14ac:dyDescent="0.25">
      <c r="A27" s="431" t="str">
        <f>'Admón. Riesgos'!A20</f>
        <v>GESTIÓN DE LOS RECURSOS FISICOS</v>
      </c>
      <c r="B27" s="492" t="str">
        <f>'Admón. Riesgos'!B20</f>
        <v>Administrar los bienes y servicios de la Entidad para su normal funcionamiento, mediante la aplicación de herramientas e instrumentos de gestión eficientes que aseguren la puesta en práctica de una política ambiental racional y
sostenible.</v>
      </c>
      <c r="C27" s="431" t="str">
        <f>+'Admón. Riesgos'!C20</f>
        <v>R10</v>
      </c>
      <c r="D27" s="431" t="str">
        <f>'Admón. Riesgos'!D20</f>
        <v>Uso incorrecto de los bienes de propiedad de la entidad.</v>
      </c>
      <c r="E27" s="431" t="str">
        <f>'Admón. Riesgos'!H20</f>
        <v>Sanciones
Perdida de Bienes
Detrimento Patrimonial
Disminución de la Calidad del Servicio</v>
      </c>
      <c r="F27" s="431">
        <f>+'Admón. Riesgos'!K20</f>
        <v>5</v>
      </c>
      <c r="G27" s="431">
        <f>+'Admón. Riesgos'!I20</f>
        <v>20</v>
      </c>
      <c r="H27" s="491" t="str">
        <f>+'Admón. Riesgos'!O20</f>
        <v>ZONA DE RIESGO EXTREMA</v>
      </c>
      <c r="I27" s="431" t="str">
        <f>'Valoracion '!E27</f>
        <v>Realizar Inventarios Físicos, Entradas y Salidas de Almacén y Realizar pruebas selectiva al Inventario de Almacén</v>
      </c>
      <c r="J27" s="431">
        <f>'Valoracion '!M27:M29</f>
        <v>3</v>
      </c>
      <c r="K27" s="431">
        <f>'Valoracion '!K27:K29</f>
        <v>3</v>
      </c>
      <c r="L27" s="431" t="str">
        <f>+'Valoracion '!P21:P55</f>
        <v>ZONA DE RIESGO MODERADA</v>
      </c>
      <c r="M27" s="316" t="str">
        <f>'Valoracion '!J27</f>
        <v>Anualmente</v>
      </c>
      <c r="N27" s="330"/>
      <c r="O27" s="361"/>
      <c r="P27" s="339" t="s">
        <v>71</v>
      </c>
      <c r="Q27" s="340" t="s">
        <v>408</v>
      </c>
      <c r="R27" s="341" t="s">
        <v>415</v>
      </c>
      <c r="S27" s="341" t="s">
        <v>409</v>
      </c>
      <c r="T27" s="318" t="s">
        <v>526</v>
      </c>
    </row>
    <row r="28" spans="1:20" ht="59.25" customHeight="1" x14ac:dyDescent="0.25">
      <c r="A28" s="431"/>
      <c r="B28" s="492"/>
      <c r="C28" s="431"/>
      <c r="D28" s="431"/>
      <c r="E28" s="431"/>
      <c r="F28" s="431"/>
      <c r="G28" s="431"/>
      <c r="H28" s="491"/>
      <c r="I28" s="431"/>
      <c r="J28" s="431"/>
      <c r="K28" s="431"/>
      <c r="L28" s="431"/>
      <c r="M28" s="316" t="str">
        <f>'Valoracion '!J28</f>
        <v>A solicitud o por evento</v>
      </c>
      <c r="N28" s="330"/>
      <c r="O28" s="361"/>
      <c r="P28" s="431" t="s">
        <v>245</v>
      </c>
      <c r="Q28" s="493" t="s">
        <v>246</v>
      </c>
      <c r="R28" s="481" t="s">
        <v>415</v>
      </c>
      <c r="S28" s="481" t="s">
        <v>247</v>
      </c>
      <c r="T28" s="318" t="s">
        <v>527</v>
      </c>
    </row>
    <row r="29" spans="1:20" ht="52.5" customHeight="1" x14ac:dyDescent="0.25">
      <c r="A29" s="431"/>
      <c r="B29" s="492"/>
      <c r="C29" s="431"/>
      <c r="D29" s="431"/>
      <c r="E29" s="431"/>
      <c r="F29" s="431"/>
      <c r="G29" s="431"/>
      <c r="H29" s="491"/>
      <c r="I29" s="431"/>
      <c r="J29" s="431"/>
      <c r="K29" s="431"/>
      <c r="L29" s="431"/>
      <c r="M29" s="316" t="str">
        <f>'Valoracion '!J29</f>
        <v>Continuo o permanente</v>
      </c>
      <c r="N29" s="330"/>
      <c r="O29" s="361"/>
      <c r="P29" s="431"/>
      <c r="Q29" s="493"/>
      <c r="R29" s="481"/>
      <c r="S29" s="481"/>
      <c r="T29" s="319" t="s">
        <v>528</v>
      </c>
    </row>
    <row r="30" spans="1:20" ht="28.5" x14ac:dyDescent="0.25">
      <c r="A30" s="431" t="str">
        <f>+'Admón. Riesgos'!A21</f>
        <v>GESTIÓN DE LOS RECURSOS FINANCIEROS</v>
      </c>
      <c r="B30" s="492" t="str">
        <f>+'Admón. Riesgos'!B21</f>
        <v xml:space="preserve">Administrar los Recursos Financieros para el adecuado funcionamiento de la Entidad, mediante la planificación, control y seguimiento a los ingresos y gastos para la toma de decisiones.
</v>
      </c>
      <c r="C30" s="431" t="str">
        <f>+'Admón. Riesgos'!C21</f>
        <v>R11</v>
      </c>
      <c r="D30" s="431" t="str">
        <f>'Admón. Riesgos'!D21</f>
        <v>Inversiones de dineros en entidades de dudosa solidez financiera, a cambio de beneficios indebidos para servidores públicos</v>
      </c>
      <c r="E30" s="431" t="str">
        <f>'Admón. Riesgos'!H21</f>
        <v>Sanciones, pérdida de bienes, detrimento del patrimonio, pérdida de credibilidad</v>
      </c>
      <c r="F30" s="431">
        <f>+'Admón. Riesgos'!K21</f>
        <v>5</v>
      </c>
      <c r="G30" s="431">
        <f>+'Admón. Riesgos'!I21</f>
        <v>20</v>
      </c>
      <c r="H30" s="491" t="str">
        <f>+'Admón. Riesgos'!O21</f>
        <v>ZONA DE RIESGO EXTREMA</v>
      </c>
      <c r="I30" s="431" t="str">
        <f>'Valoracion '!E30</f>
        <v>Clasificación triple AAA para cotización de Inversión</v>
      </c>
      <c r="J30" s="431">
        <f>'Valoracion '!M30</f>
        <v>3</v>
      </c>
      <c r="K30" s="431">
        <f>'Valoracion '!K30</f>
        <v>4</v>
      </c>
      <c r="L30" s="431" t="str">
        <f>'Valoracion '!P30</f>
        <v>ZONA DE RIESGO ALTA</v>
      </c>
      <c r="M30" s="431" t="str">
        <f>'Valoracion '!J30</f>
        <v>A solicitud o por evento</v>
      </c>
      <c r="N30" s="361"/>
      <c r="O30" s="361"/>
      <c r="P30" s="486" t="s">
        <v>269</v>
      </c>
      <c r="Q30" s="413" t="s">
        <v>431</v>
      </c>
      <c r="R30" s="431" t="s">
        <v>270</v>
      </c>
      <c r="S30" s="316" t="s">
        <v>271</v>
      </c>
      <c r="T30" s="319" t="s">
        <v>503</v>
      </c>
    </row>
    <row r="31" spans="1:20" ht="42.75" x14ac:dyDescent="0.25">
      <c r="A31" s="431"/>
      <c r="B31" s="492"/>
      <c r="C31" s="431"/>
      <c r="D31" s="431"/>
      <c r="E31" s="431"/>
      <c r="F31" s="431"/>
      <c r="G31" s="431"/>
      <c r="H31" s="491"/>
      <c r="I31" s="431"/>
      <c r="J31" s="431"/>
      <c r="K31" s="431"/>
      <c r="L31" s="431"/>
      <c r="M31" s="431"/>
      <c r="N31" s="361"/>
      <c r="O31" s="361"/>
      <c r="P31" s="486"/>
      <c r="Q31" s="415"/>
      <c r="R31" s="431"/>
      <c r="S31" s="316" t="s">
        <v>272</v>
      </c>
      <c r="T31" s="319" t="s">
        <v>504</v>
      </c>
    </row>
    <row r="32" spans="1:20" ht="28.5" x14ac:dyDescent="0.25">
      <c r="A32" s="431"/>
      <c r="B32" s="492"/>
      <c r="C32" s="413" t="str">
        <f>+'Admón. Riesgos'!C22</f>
        <v>R12</v>
      </c>
      <c r="D32" s="413" t="str">
        <f>'Admón. Riesgos'!D22</f>
        <v>Posible pérdida de dinero en la entidad</v>
      </c>
      <c r="E32" s="413" t="str">
        <f>'Admón. Riesgos'!H22</f>
        <v>Sanciones, Detrimento del patrimonio.</v>
      </c>
      <c r="F32" s="413">
        <f>+'Admón. Riesgos'!K22</f>
        <v>5</v>
      </c>
      <c r="G32" s="413">
        <f>+'Admón. Riesgos'!I22</f>
        <v>20</v>
      </c>
      <c r="H32" s="496" t="str">
        <f>+'Admón. Riesgos'!O22</f>
        <v>ZONA DE RIESGO EXTREMA</v>
      </c>
      <c r="I32" s="316" t="str">
        <f>'Valoracion '!E31</f>
        <v>Token de Seguridad en las transferencias</v>
      </c>
      <c r="J32" s="413">
        <f>'Valoracion '!M31</f>
        <v>4</v>
      </c>
      <c r="K32" s="413">
        <f>'Valoracion '!K31</f>
        <v>4</v>
      </c>
      <c r="L32" s="413" t="str">
        <f>'Valoracion '!P31</f>
        <v>ZONA DE RIESGO ALTA</v>
      </c>
      <c r="M32" s="316" t="str">
        <f>'Valoracion '!J31</f>
        <v>A solicitud o por evento</v>
      </c>
      <c r="N32" s="330"/>
      <c r="O32" s="334"/>
      <c r="P32" s="413" t="s">
        <v>445</v>
      </c>
      <c r="Q32" s="482" t="s">
        <v>416</v>
      </c>
      <c r="R32" s="413" t="s">
        <v>476</v>
      </c>
      <c r="S32" s="413" t="s">
        <v>273</v>
      </c>
      <c r="T32" s="476" t="s">
        <v>505</v>
      </c>
    </row>
    <row r="33" spans="1:20" x14ac:dyDescent="0.25">
      <c r="A33" s="431"/>
      <c r="B33" s="492"/>
      <c r="C33" s="414"/>
      <c r="D33" s="414"/>
      <c r="E33" s="414"/>
      <c r="F33" s="414"/>
      <c r="G33" s="414"/>
      <c r="H33" s="497"/>
      <c r="I33" s="316" t="str">
        <f>'Valoracion '!E32</f>
        <v>Conciliaciones Bancarias</v>
      </c>
      <c r="J33" s="414"/>
      <c r="K33" s="414"/>
      <c r="L33" s="414"/>
      <c r="M33" s="316" t="str">
        <f>'Valoracion '!J32</f>
        <v>Mensualmente</v>
      </c>
      <c r="N33" s="330"/>
      <c r="O33" s="334"/>
      <c r="P33" s="414"/>
      <c r="Q33" s="483"/>
      <c r="R33" s="414"/>
      <c r="S33" s="414"/>
      <c r="T33" s="476"/>
    </row>
    <row r="34" spans="1:20" x14ac:dyDescent="0.25">
      <c r="A34" s="431"/>
      <c r="B34" s="492"/>
      <c r="C34" s="414"/>
      <c r="D34" s="414"/>
      <c r="E34" s="414"/>
      <c r="F34" s="414"/>
      <c r="G34" s="414"/>
      <c r="H34" s="497"/>
      <c r="I34" s="413" t="str">
        <f>'Valoracion '!E33</f>
        <v>Conciliación de Ingresos entre Tesorería y Presupuesto</v>
      </c>
      <c r="J34" s="414"/>
      <c r="K34" s="414"/>
      <c r="L34" s="414"/>
      <c r="M34" s="316" t="str">
        <f>'Valoracion '!J33</f>
        <v>Mensualmente</v>
      </c>
      <c r="N34" s="330"/>
      <c r="O34" s="334"/>
      <c r="P34" s="414"/>
      <c r="Q34" s="483"/>
      <c r="R34" s="414"/>
      <c r="S34" s="414"/>
      <c r="T34" s="476"/>
    </row>
    <row r="35" spans="1:20" x14ac:dyDescent="0.25">
      <c r="A35" s="431"/>
      <c r="B35" s="492"/>
      <c r="C35" s="414"/>
      <c r="D35" s="414"/>
      <c r="E35" s="414"/>
      <c r="F35" s="414"/>
      <c r="G35" s="414"/>
      <c r="H35" s="497"/>
      <c r="I35" s="415"/>
      <c r="J35" s="414"/>
      <c r="K35" s="414"/>
      <c r="L35" s="414"/>
      <c r="M35" s="413" t="str">
        <f>'Valoracion '!J34</f>
        <v>Mensualmente</v>
      </c>
      <c r="N35" s="330"/>
      <c r="O35" s="334"/>
      <c r="P35" s="415"/>
      <c r="Q35" s="484"/>
      <c r="R35" s="415"/>
      <c r="S35" s="415"/>
      <c r="T35" s="476"/>
    </row>
    <row r="36" spans="1:20" ht="42.75" x14ac:dyDescent="0.25">
      <c r="A36" s="431"/>
      <c r="B36" s="492"/>
      <c r="C36" s="415"/>
      <c r="D36" s="415"/>
      <c r="E36" s="415"/>
      <c r="F36" s="415"/>
      <c r="G36" s="415"/>
      <c r="H36" s="498"/>
      <c r="I36" s="315" t="str">
        <f>'Valoracion '!E34</f>
        <v>Conciliación del Efectivo Contabilidad y Tesorería</v>
      </c>
      <c r="J36" s="415"/>
      <c r="K36" s="415"/>
      <c r="L36" s="415"/>
      <c r="M36" s="415"/>
      <c r="N36" s="330"/>
      <c r="O36" s="334"/>
      <c r="P36" s="332">
        <v>44530</v>
      </c>
      <c r="Q36" s="333" t="s">
        <v>474</v>
      </c>
      <c r="R36" s="316" t="s">
        <v>475</v>
      </c>
      <c r="S36" s="316" t="s">
        <v>477</v>
      </c>
      <c r="T36" s="318" t="s">
        <v>529</v>
      </c>
    </row>
    <row r="37" spans="1:20" ht="128.25" x14ac:dyDescent="0.25">
      <c r="A37" s="431"/>
      <c r="B37" s="492"/>
      <c r="C37" s="431" t="str">
        <f>+'Admón. Riesgos'!C23</f>
        <v>R13</v>
      </c>
      <c r="D37" s="413" t="str">
        <f>'Admón. Riesgos'!D23</f>
        <v>Cobro por eliminar cuentas por cobrar de cartera persuasiva (concusión)</v>
      </c>
      <c r="E37" s="413" t="str">
        <f>'Admón. Riesgos'!H23</f>
        <v>Sanciones, Detrimento del patrimonio.</v>
      </c>
      <c r="F37" s="413">
        <f>+'Admón. Riesgos'!K23</f>
        <v>5</v>
      </c>
      <c r="G37" s="413">
        <f>+'Admón. Riesgos'!I23</f>
        <v>20</v>
      </c>
      <c r="H37" s="496" t="str">
        <f>+'Admón. Riesgos'!O23</f>
        <v>ZONA DE RIESGO EXTREMA</v>
      </c>
      <c r="I37" s="413" t="str">
        <f>+'Valoracion '!E35</f>
        <v>Conciliaciones con Contabilidad.</v>
      </c>
      <c r="J37" s="413">
        <f>'Valoracion '!M35</f>
        <v>5</v>
      </c>
      <c r="K37" s="413">
        <f>'Valoracion '!K35</f>
        <v>4</v>
      </c>
      <c r="L37" s="413" t="str">
        <f>'Valoracion '!P35</f>
        <v>ZONA DE RIESGO ALTA</v>
      </c>
      <c r="M37" s="413" t="str">
        <f>'Valoracion '!J35</f>
        <v>Mensualmente</v>
      </c>
      <c r="N37" s="488"/>
      <c r="O37" s="488"/>
      <c r="P37" s="413" t="s">
        <v>274</v>
      </c>
      <c r="Q37" s="320" t="s">
        <v>275</v>
      </c>
      <c r="R37" s="357" t="s">
        <v>276</v>
      </c>
      <c r="S37" s="357" t="s">
        <v>277</v>
      </c>
      <c r="T37" s="358" t="s">
        <v>530</v>
      </c>
    </row>
    <row r="38" spans="1:20" ht="128.25" x14ac:dyDescent="0.25">
      <c r="A38" s="431"/>
      <c r="B38" s="492"/>
      <c r="C38" s="431"/>
      <c r="D38" s="414"/>
      <c r="E38" s="414"/>
      <c r="F38" s="414"/>
      <c r="G38" s="414"/>
      <c r="H38" s="497"/>
      <c r="I38" s="414"/>
      <c r="J38" s="414"/>
      <c r="K38" s="414"/>
      <c r="L38" s="414"/>
      <c r="M38" s="414"/>
      <c r="N38" s="489"/>
      <c r="O38" s="489"/>
      <c r="P38" s="414"/>
      <c r="Q38" s="320" t="s">
        <v>275</v>
      </c>
      <c r="R38" s="318" t="s">
        <v>276</v>
      </c>
      <c r="S38" s="318" t="s">
        <v>277</v>
      </c>
      <c r="T38" s="358" t="s">
        <v>530</v>
      </c>
    </row>
    <row r="39" spans="1:20" ht="56.25" customHeight="1" x14ac:dyDescent="0.25">
      <c r="A39" s="431"/>
      <c r="B39" s="492"/>
      <c r="C39" s="431"/>
      <c r="D39" s="415"/>
      <c r="E39" s="415"/>
      <c r="F39" s="415"/>
      <c r="G39" s="415"/>
      <c r="H39" s="498"/>
      <c r="I39" s="415"/>
      <c r="J39" s="415"/>
      <c r="K39" s="415"/>
      <c r="L39" s="415"/>
      <c r="M39" s="415"/>
      <c r="N39" s="490"/>
      <c r="O39" s="490"/>
      <c r="P39" s="415"/>
      <c r="Q39" s="333" t="s">
        <v>278</v>
      </c>
      <c r="R39" s="357"/>
      <c r="S39" s="357"/>
      <c r="T39" s="319" t="s">
        <v>493</v>
      </c>
    </row>
    <row r="40" spans="1:20" ht="108" customHeight="1" x14ac:dyDescent="0.25">
      <c r="A40" s="431" t="str">
        <f>+'Admón. Riesgos'!A24</f>
        <v>EVALUACIÓN Y SEGUIMIENTO DEL SIGC</v>
      </c>
      <c r="B40" s="492" t="str">
        <f>+'Admón. Riesgos'!B24</f>
        <v>Efectuar la evaluación, el seguimiento y la asesoría en forma objetiva e imparcial al Sistema Integrado de Gestión y Control (SIGC) con el fin de determinar su grado de eficiencia, eficacia y efectividad, mediante mecanismos de
medición, evaluación y verificación de cada uno de los elementos que lo componen generando el mejoramiento y la optimización del Sistema.</v>
      </c>
      <c r="C40" s="431" t="str">
        <f>+'Admón. Riesgos'!C24</f>
        <v>R14</v>
      </c>
      <c r="D40" s="492" t="str">
        <f>'Admón. Riesgos'!D24</f>
        <v>Decisiones ajustadas a intereses particulares</v>
      </c>
      <c r="E40" s="431" t="str">
        <f>'Admón. Riesgos'!H24</f>
        <v>Consolidación de practicas autocráticas en la selección de áreas y procesos a controlar. Impunidad y favorecimiento. Pérdida de recursos y de confiabilidad.</v>
      </c>
      <c r="F40" s="431">
        <f>+'Admón. Riesgos'!K24</f>
        <v>5</v>
      </c>
      <c r="G40" s="431">
        <f>+'Admón. Riesgos'!I24</f>
        <v>20</v>
      </c>
      <c r="H40" s="491" t="str">
        <f>+'Admón. Riesgos'!O24</f>
        <v>ZONA DE RIESGO EXTREMA</v>
      </c>
      <c r="I40" s="316" t="str">
        <f>+'Valoracion '!E36</f>
        <v>Procedimientos de Auditorías Internas Documentados</v>
      </c>
      <c r="J40" s="431">
        <f>'Valoracion '!M36</f>
        <v>2</v>
      </c>
      <c r="K40" s="431">
        <f>'Valoracion '!K36</f>
        <v>4</v>
      </c>
      <c r="L40" s="431" t="str">
        <f>'Valoracion '!P36</f>
        <v>ZONA DE RIESGO MODERADA</v>
      </c>
      <c r="M40" s="316" t="str">
        <f>'Valoracion '!J36</f>
        <v>Continuo o permanente</v>
      </c>
      <c r="N40" s="330"/>
      <c r="O40" s="334"/>
      <c r="P40" s="486">
        <v>44530</v>
      </c>
      <c r="Q40" s="333" t="s">
        <v>286</v>
      </c>
      <c r="R40" s="316" t="s">
        <v>287</v>
      </c>
      <c r="S40" s="341" t="s">
        <v>288</v>
      </c>
      <c r="T40" s="319" t="s">
        <v>531</v>
      </c>
    </row>
    <row r="41" spans="1:20" ht="113.25" customHeight="1" x14ac:dyDescent="0.25">
      <c r="A41" s="431"/>
      <c r="B41" s="492"/>
      <c r="C41" s="431"/>
      <c r="D41" s="492"/>
      <c r="E41" s="431"/>
      <c r="F41" s="431"/>
      <c r="G41" s="431"/>
      <c r="H41" s="491"/>
      <c r="I41" s="316" t="str">
        <f>+'Valoracion '!E37</f>
        <v>Código Único Disciplinario</v>
      </c>
      <c r="J41" s="431"/>
      <c r="K41" s="431"/>
      <c r="L41" s="431"/>
      <c r="M41" s="316" t="str">
        <f>'Valoracion '!J37</f>
        <v>A solicitud o por evento</v>
      </c>
      <c r="N41" s="330"/>
      <c r="O41" s="334"/>
      <c r="P41" s="486"/>
      <c r="Q41" s="333" t="s">
        <v>410</v>
      </c>
      <c r="R41" s="316" t="s">
        <v>289</v>
      </c>
      <c r="S41" s="341" t="s">
        <v>290</v>
      </c>
      <c r="T41" s="319" t="s">
        <v>532</v>
      </c>
    </row>
    <row r="42" spans="1:20" ht="78" customHeight="1" x14ac:dyDescent="0.25">
      <c r="A42" s="431" t="str">
        <f>+'Admón. Riesgos'!A25</f>
        <v>GESTIÓN ESTRATEGICA</v>
      </c>
      <c r="B42" s="492" t="str">
        <f>+'Admón. Riesgos'!B25</f>
        <v>Establecer y liderar la Planeación Corporativa necesaria para asegurar el cumplimiento de los propósitos institucionales a través de la formulación, seguimiento y control a la gestión institucional.</v>
      </c>
      <c r="C42" s="431" t="str">
        <f>+'Admón. Riesgos'!C25</f>
        <v>R15</v>
      </c>
      <c r="D42" s="431" t="str">
        <f>'Admón. Riesgos'!D25</f>
        <v>Extralimitación de Funciones</v>
      </c>
      <c r="E42" s="431" t="str">
        <f>'Admón. Riesgos'!H25</f>
        <v>Sanciones 
Detrimento patrimonial
Disminución de la calidad del servicio
Disminución del Clima Laboral</v>
      </c>
      <c r="F42" s="431">
        <f>+'Admón. Riesgos'!K25</f>
        <v>5</v>
      </c>
      <c r="G42" s="431">
        <f>+'Admón. Riesgos'!I25</f>
        <v>20</v>
      </c>
      <c r="H42" s="491" t="str">
        <f>+'Admón. Riesgos'!O25</f>
        <v>ZONA DE RIESGO EXTREMA</v>
      </c>
      <c r="I42" s="316" t="str">
        <f>'Valoracion '!E38</f>
        <v>Manual de Funciones</v>
      </c>
      <c r="J42" s="431">
        <f>'Valoracion '!M38</f>
        <v>3</v>
      </c>
      <c r="K42" s="431">
        <f>'Valoracion '!K38</f>
        <v>4</v>
      </c>
      <c r="L42" s="431" t="str">
        <f>'Valoracion '!P38</f>
        <v>ZONA DE RIESGO ALTA</v>
      </c>
      <c r="M42" s="316" t="str">
        <f>'Valoracion '!J38</f>
        <v>Continuo o permanente</v>
      </c>
      <c r="N42" s="330"/>
      <c r="O42" s="334"/>
      <c r="P42" s="332" t="s">
        <v>458</v>
      </c>
      <c r="Q42" s="333" t="s">
        <v>478</v>
      </c>
      <c r="R42" s="316" t="s">
        <v>479</v>
      </c>
      <c r="S42" s="316" t="s">
        <v>480</v>
      </c>
      <c r="T42" s="337" t="s">
        <v>533</v>
      </c>
    </row>
    <row r="43" spans="1:20" ht="28.5" x14ac:dyDescent="0.25">
      <c r="A43" s="431"/>
      <c r="B43" s="492"/>
      <c r="C43" s="431"/>
      <c r="D43" s="431"/>
      <c r="E43" s="431"/>
      <c r="F43" s="431"/>
      <c r="G43" s="431"/>
      <c r="H43" s="491"/>
      <c r="I43" s="316" t="str">
        <f>'Valoracion '!E39</f>
        <v>Resolución grupos de trabajo</v>
      </c>
      <c r="J43" s="431"/>
      <c r="K43" s="431"/>
      <c r="L43" s="431"/>
      <c r="M43" s="316" t="str">
        <f>'Valoracion '!J39</f>
        <v>Continuo o permanente</v>
      </c>
      <c r="N43" s="330"/>
      <c r="O43" s="334"/>
      <c r="P43" s="341" t="s">
        <v>443</v>
      </c>
      <c r="Q43" s="342" t="s">
        <v>306</v>
      </c>
      <c r="R43" s="316" t="s">
        <v>417</v>
      </c>
      <c r="S43" s="316" t="s">
        <v>418</v>
      </c>
      <c r="T43" s="337" t="s">
        <v>497</v>
      </c>
    </row>
    <row r="44" spans="1:20" ht="71.25" customHeight="1" x14ac:dyDescent="0.25">
      <c r="A44" s="431"/>
      <c r="B44" s="492"/>
      <c r="C44" s="431"/>
      <c r="D44" s="431"/>
      <c r="E44" s="431"/>
      <c r="F44" s="431"/>
      <c r="G44" s="431"/>
      <c r="H44" s="491"/>
      <c r="I44" s="316" t="str">
        <f>'Valoracion '!E40</f>
        <v>Proceso de Inducción y Reinducción</v>
      </c>
      <c r="J44" s="431"/>
      <c r="K44" s="431"/>
      <c r="L44" s="431"/>
      <c r="M44" s="316" t="str">
        <f>'Valoracion '!J40</f>
        <v>A solicitud o por evento</v>
      </c>
      <c r="N44" s="330"/>
      <c r="O44" s="334"/>
      <c r="P44" s="316" t="s">
        <v>269</v>
      </c>
      <c r="Q44" s="343" t="s">
        <v>307</v>
      </c>
      <c r="R44" s="316" t="s">
        <v>308</v>
      </c>
      <c r="S44" s="316" t="s">
        <v>309</v>
      </c>
      <c r="T44" s="337" t="s">
        <v>534</v>
      </c>
    </row>
    <row r="45" spans="1:20" ht="42.75" x14ac:dyDescent="0.25">
      <c r="A45" s="431" t="str">
        <f>'Admón. Riesgos'!A26</f>
        <v>GESTIÓN DE TECNOLOGIAS DE LA INFORMACIÓN</v>
      </c>
      <c r="B45" s="492" t="str">
        <f>'Admón. Riesgos'!B26</f>
        <v xml:space="preserve">Determinar y gestionar los recursos tecnológicos necesarios para garantizar la disponibilidad y oportunidad de la información, a través de herramientas y procedimientos especializados.
</v>
      </c>
      <c r="C45" s="431" t="str">
        <f>+'Admón. Riesgos'!C26</f>
        <v>R16</v>
      </c>
      <c r="D45" s="492" t="str">
        <f>'Admón. Riesgos'!D26</f>
        <v>Modificación de datos del Sistema de Información Corporativo sin las autorizaciones correspondientes (Riesgo de Corrupción</v>
      </c>
      <c r="E45" s="431" t="str">
        <f>'Admón. Riesgos'!H26</f>
        <v>• Alteración indebida de la información
• Sanciones</v>
      </c>
      <c r="F45" s="431">
        <f>+'Admón. Riesgos'!K26</f>
        <v>5</v>
      </c>
      <c r="G45" s="431">
        <f>+'Admón. Riesgos'!I26</f>
        <v>20</v>
      </c>
      <c r="H45" s="491" t="str">
        <f>+'Admón. Riesgos'!O26</f>
        <v>ZONA DE RIESGO EXTREMA</v>
      </c>
      <c r="I45" s="316" t="str">
        <f>+'Valoracion '!E41</f>
        <v>Roles o permisos asignados por clase de usuario por aplicativo</v>
      </c>
      <c r="J45" s="431">
        <f>'Valoracion '!M41</f>
        <v>5</v>
      </c>
      <c r="K45" s="431">
        <f>'Valoracion '!K41</f>
        <v>4</v>
      </c>
      <c r="L45" s="431" t="str">
        <f>'Valoracion '!P41</f>
        <v>ZONA DE RIESGO ALTA</v>
      </c>
      <c r="M45" s="316" t="str">
        <f>'Valoracion '!J41</f>
        <v>Continuo o permanente</v>
      </c>
      <c r="N45" s="330"/>
      <c r="O45" s="361"/>
      <c r="P45" s="486">
        <v>44530</v>
      </c>
      <c r="Q45" s="492" t="s">
        <v>459</v>
      </c>
      <c r="R45" s="431" t="s">
        <v>419</v>
      </c>
      <c r="S45" s="431" t="s">
        <v>489</v>
      </c>
      <c r="T45" s="475" t="s">
        <v>506</v>
      </c>
    </row>
    <row r="46" spans="1:20" ht="42.75" x14ac:dyDescent="0.25">
      <c r="A46" s="431"/>
      <c r="B46" s="492"/>
      <c r="C46" s="431"/>
      <c r="D46" s="492"/>
      <c r="E46" s="431"/>
      <c r="F46" s="431"/>
      <c r="G46" s="431"/>
      <c r="H46" s="491"/>
      <c r="I46" s="316" t="str">
        <f>+'Valoracion '!E42</f>
        <v>Bloqueo de acceso al SIC tras tres intentos fallidos en la contraseña de usuario</v>
      </c>
      <c r="J46" s="431"/>
      <c r="K46" s="431"/>
      <c r="L46" s="431"/>
      <c r="M46" s="316" t="str">
        <f>'Valoracion '!J42</f>
        <v>Continuo o permanente</v>
      </c>
      <c r="N46" s="330"/>
      <c r="O46" s="361"/>
      <c r="P46" s="486"/>
      <c r="Q46" s="492"/>
      <c r="R46" s="431"/>
      <c r="S46" s="431"/>
      <c r="T46" s="475"/>
    </row>
    <row r="47" spans="1:20" ht="42.75" x14ac:dyDescent="0.25">
      <c r="A47" s="431"/>
      <c r="B47" s="492"/>
      <c r="C47" s="431"/>
      <c r="D47" s="492"/>
      <c r="E47" s="431"/>
      <c r="F47" s="431"/>
      <c r="G47" s="431"/>
      <c r="H47" s="491"/>
      <c r="I47" s="316" t="str">
        <f>+'Valoracion '!E43</f>
        <v>Registro de ingreso al sistema de cada usuario al SIC</v>
      </c>
      <c r="J47" s="431"/>
      <c r="K47" s="431"/>
      <c r="L47" s="431"/>
      <c r="M47" s="316" t="str">
        <f>'Valoracion '!J43</f>
        <v>Continuo o permanente</v>
      </c>
      <c r="N47" s="330"/>
      <c r="O47" s="361"/>
      <c r="P47" s="486"/>
      <c r="Q47" s="492"/>
      <c r="R47" s="431"/>
      <c r="S47" s="431"/>
      <c r="T47" s="475"/>
    </row>
    <row r="48" spans="1:20" ht="326.25" customHeight="1" x14ac:dyDescent="0.25">
      <c r="A48" s="431" t="str">
        <f>'Admón. Riesgos'!A27</f>
        <v>EVALUACION Y CONTROL A LA DEMANDA AMBIENTAL</v>
      </c>
      <c r="B48" s="492" t="str">
        <f>+'Admón. Riesgos'!B27</f>
        <v>Realizar la Evaluación y seguimiento de los trámites, permisos, solicitudes y afectaciones ambientales, exigiendo y verificando el cumplimiento de la normatividad ambiental vigente, a través de asistencia técnica, campañas,
trámites, permisos, seguimiento, operativos de control y vigilancia, y la aplicación de los instrumentos económicos, asegurados en un Sistema de Información de Control Ambiental, contribuyendo a la preservación de los
recursos naturales.</v>
      </c>
      <c r="C48" s="431" t="str">
        <f>+'Admón. Riesgos'!C27</f>
        <v>R17</v>
      </c>
      <c r="D48" s="492" t="str">
        <f>'Admón. Riesgos'!D27</f>
        <v>Concusión: Solicitar beneficios económicos por la realización de algún trámite.</v>
      </c>
      <c r="E48" s="431" t="str">
        <f>'Admón. Riesgos'!H27</f>
        <v>Sanciones
Pedrdida de credibilidad
disminución en la calidad del servicio</v>
      </c>
      <c r="F48" s="431">
        <f>+'Admón. Riesgos'!K27</f>
        <v>5</v>
      </c>
      <c r="G48" s="431">
        <f>+'Admón. Riesgos'!I27</f>
        <v>20</v>
      </c>
      <c r="H48" s="491" t="str">
        <f>+'Admón. Riesgos'!O27</f>
        <v>ZONA DE RIESGO EXTREMA</v>
      </c>
      <c r="I48" s="316" t="str">
        <f>+'Valoracion '!E44</f>
        <v>Procedimientos para tramites y servicios</v>
      </c>
      <c r="J48" s="431">
        <f>'Valoracion '!M44</f>
        <v>4</v>
      </c>
      <c r="K48" s="431">
        <f>'Valoracion '!K44</f>
        <v>4</v>
      </c>
      <c r="L48" s="431" t="str">
        <f>'Valoracion '!P44</f>
        <v>ZONA DE RIESGO ALTA</v>
      </c>
      <c r="M48" s="316" t="str">
        <f>'Valoracion '!J44</f>
        <v>A solicitud o por evento</v>
      </c>
      <c r="N48" s="330"/>
      <c r="O48" s="361"/>
      <c r="P48" s="481" t="s">
        <v>446</v>
      </c>
      <c r="Q48" s="340" t="s">
        <v>435</v>
      </c>
      <c r="R48" s="341" t="s">
        <v>434</v>
      </c>
      <c r="S48" s="481" t="s">
        <v>335</v>
      </c>
      <c r="T48" s="319" t="s">
        <v>535</v>
      </c>
    </row>
    <row r="49" spans="1:20" ht="205.5" customHeight="1" x14ac:dyDescent="0.25">
      <c r="A49" s="431"/>
      <c r="B49" s="492"/>
      <c r="C49" s="431"/>
      <c r="D49" s="492"/>
      <c r="E49" s="431"/>
      <c r="F49" s="431"/>
      <c r="G49" s="431"/>
      <c r="H49" s="491"/>
      <c r="I49" s="316" t="str">
        <f>+'Valoracion '!E45</f>
        <v>supervisiones</v>
      </c>
      <c r="J49" s="431"/>
      <c r="K49" s="431"/>
      <c r="L49" s="431"/>
      <c r="M49" s="316" t="str">
        <f>'Valoracion '!J45</f>
        <v>Diariamente</v>
      </c>
      <c r="N49" s="330"/>
      <c r="O49" s="334"/>
      <c r="P49" s="481"/>
      <c r="Q49" s="340" t="s">
        <v>490</v>
      </c>
      <c r="R49" s="341" t="s">
        <v>336</v>
      </c>
      <c r="S49" s="481"/>
      <c r="T49" s="319" t="s">
        <v>507</v>
      </c>
    </row>
    <row r="50" spans="1:20" ht="51.75" customHeight="1" x14ac:dyDescent="0.25">
      <c r="A50" s="431"/>
      <c r="B50" s="492"/>
      <c r="C50" s="431" t="str">
        <f>+'Admón. Riesgos'!C28</f>
        <v>R18</v>
      </c>
      <c r="D50" s="492" t="str">
        <f>'Admón. Riesgos'!D28</f>
        <v>Tráfico de influencias.</v>
      </c>
      <c r="E50" s="431" t="str">
        <f>'Admón. Riesgos'!H28</f>
        <v>Sanciones
Pedrdida de credibilidad
disminución en la calidad del servicio</v>
      </c>
      <c r="F50" s="431">
        <f>+'Admón. Riesgos'!K28</f>
        <v>5</v>
      </c>
      <c r="G50" s="431">
        <f>+'Admón. Riesgos'!I28</f>
        <v>20</v>
      </c>
      <c r="H50" s="491" t="str">
        <f>+'Admón. Riesgos'!O28</f>
        <v>ZONA DE RIESGO EXTREMA</v>
      </c>
      <c r="I50" s="316" t="str">
        <f>+'Valoracion '!E46</f>
        <v>Procedimientos para tramites y servicios</v>
      </c>
      <c r="J50" s="431">
        <f>'Valoracion '!M46</f>
        <v>4</v>
      </c>
      <c r="K50" s="431">
        <f>'Valoracion '!K46</f>
        <v>4</v>
      </c>
      <c r="L50" s="431" t="str">
        <f>'Valoracion '!P46</f>
        <v>ZONA DE RIESGO ALTA</v>
      </c>
      <c r="M50" s="316" t="str">
        <f>'Valoracion '!J46</f>
        <v>A solicitud o por evento</v>
      </c>
      <c r="N50" s="330"/>
      <c r="O50" s="361"/>
      <c r="P50" s="486" t="s">
        <v>447</v>
      </c>
      <c r="Q50" s="479" t="s">
        <v>433</v>
      </c>
      <c r="R50" s="479" t="s">
        <v>434</v>
      </c>
      <c r="S50" s="479" t="s">
        <v>420</v>
      </c>
      <c r="T50" s="476" t="s">
        <v>494</v>
      </c>
    </row>
    <row r="51" spans="1:20" ht="51.75" customHeight="1" x14ac:dyDescent="0.25">
      <c r="A51" s="431"/>
      <c r="B51" s="492"/>
      <c r="C51" s="431"/>
      <c r="D51" s="492"/>
      <c r="E51" s="431"/>
      <c r="F51" s="431"/>
      <c r="G51" s="431"/>
      <c r="H51" s="491"/>
      <c r="I51" s="316" t="str">
        <f>+'Valoracion '!E47</f>
        <v>Supervisiones</v>
      </c>
      <c r="J51" s="431"/>
      <c r="K51" s="431"/>
      <c r="L51" s="431"/>
      <c r="M51" s="316" t="str">
        <f>'Valoracion '!J47</f>
        <v>Diariamente</v>
      </c>
      <c r="N51" s="330"/>
      <c r="O51" s="361"/>
      <c r="P51" s="486"/>
      <c r="Q51" s="480"/>
      <c r="R51" s="480"/>
      <c r="S51" s="480"/>
      <c r="T51" s="476"/>
    </row>
    <row r="52" spans="1:20" ht="85.5" x14ac:dyDescent="0.25">
      <c r="A52" s="431"/>
      <c r="B52" s="492"/>
      <c r="C52" s="316" t="str">
        <f>+'Admón. Riesgos'!C29</f>
        <v>R19</v>
      </c>
      <c r="D52" s="333" t="str">
        <f>'Admón. Riesgos'!D29</f>
        <v>utilización indebida de información oficial privilegiada</v>
      </c>
      <c r="E52" s="316" t="str">
        <f>'Admón. Riesgos'!H29</f>
        <v>Sanciones
Pedrdida de credibilidad
disminución en la calidad del servicio</v>
      </c>
      <c r="F52" s="316">
        <f>+'Admón. Riesgos'!K29</f>
        <v>5</v>
      </c>
      <c r="G52" s="316">
        <f>+'Admón. Riesgos'!I29</f>
        <v>20</v>
      </c>
      <c r="H52" s="336" t="str">
        <f>+'Admón. Riesgos'!O29</f>
        <v>ZONA DE RIESGO EXTREMA</v>
      </c>
      <c r="I52" s="316" t="str">
        <f>+'Valoracion '!E48</f>
        <v>Prohibición de salida de expedientes de la Entidad.
Registro de prestamo de expedientes</v>
      </c>
      <c r="J52" s="316">
        <f>'Valoracion '!M48</f>
        <v>3</v>
      </c>
      <c r="K52" s="316">
        <f>'Valoracion '!K48</f>
        <v>3</v>
      </c>
      <c r="L52" s="316" t="str">
        <f>'Valoracion '!P48</f>
        <v>ZONA DE RIESGO ALTA</v>
      </c>
      <c r="M52" s="316" t="str">
        <f>'Valoracion '!J48</f>
        <v>A solicitud o por evento</v>
      </c>
      <c r="N52" s="330"/>
      <c r="O52" s="361"/>
      <c r="P52" s="316" t="s">
        <v>448</v>
      </c>
      <c r="Q52" s="340" t="s">
        <v>411</v>
      </c>
      <c r="R52" s="341" t="s">
        <v>337</v>
      </c>
      <c r="S52" s="341" t="s">
        <v>338</v>
      </c>
      <c r="T52" s="319" t="s">
        <v>495</v>
      </c>
    </row>
    <row r="53" spans="1:20" ht="71.25" x14ac:dyDescent="0.25">
      <c r="A53" s="431" t="str">
        <f>'Admón. Riesgos'!A30</f>
        <v>GESTIÓN DOCUMENTAL</v>
      </c>
      <c r="B53" s="492" t="str">
        <f>+'Admón. Riesgos'!B30</f>
        <v>Establecer y coordinar la aplicación de los criterios necesarios para asegurar la administración, preservación y conservación de la documentación producida y recibida por la Entidad, mediante la definición, aplicación y
seguimiento de políticas documentales</v>
      </c>
      <c r="C53" s="431" t="str">
        <f>+'Admón. Riesgos'!C30</f>
        <v>R20</v>
      </c>
      <c r="D53" s="431" t="str">
        <f>'Admón. Riesgos'!D30</f>
        <v>Pérdida de información en los archivos de gestión existentes en la Entidad</v>
      </c>
      <c r="E53" s="431" t="str">
        <f>'Admón. Riesgos'!H30</f>
        <v>Detrimento del patrimonio
Pérdida de credibilidad e imagén institucional
Retrasados e incumplimientos legales
Sanciones 
No contar con la información oportuna y confiable.
Enfermedades Laborales (estrés)</v>
      </c>
      <c r="F53" s="431">
        <f>+'Admón. Riesgos'!K30</f>
        <v>5</v>
      </c>
      <c r="G53" s="431">
        <f>+'Admón. Riesgos'!I30</f>
        <v>20</v>
      </c>
      <c r="H53" s="491" t="str">
        <f>+'Admón. Riesgos'!O30</f>
        <v>ZONA DE RIESGO EXTREMA</v>
      </c>
      <c r="I53" s="431" t="str">
        <f>'Valoracion '!E49</f>
        <v>PINAR, PGD, Instrumentos archivísticos
Aplicativo SIC,  GDI, PS Documents
Capacitaciones y Cronograma de visitas</v>
      </c>
      <c r="J53" s="431">
        <f>'Valoracion '!M49</f>
        <v>3</v>
      </c>
      <c r="K53" s="431">
        <f>'Valoracion '!K49</f>
        <v>4</v>
      </c>
      <c r="L53" s="431" t="str">
        <f>'Valoracion '!P49</f>
        <v>ZONA DE RIESGO ALTA</v>
      </c>
      <c r="M53" s="431" t="str">
        <f>'Valoracion '!J49</f>
        <v>A solicitud o por evento</v>
      </c>
      <c r="N53" s="330"/>
      <c r="O53" s="361"/>
      <c r="P53" s="487" t="s">
        <v>449</v>
      </c>
      <c r="Q53" s="344" t="s">
        <v>460</v>
      </c>
      <c r="R53" s="345" t="s">
        <v>421</v>
      </c>
      <c r="S53" s="345" t="s">
        <v>346</v>
      </c>
      <c r="T53" s="335" t="s">
        <v>544</v>
      </c>
    </row>
    <row r="54" spans="1:20" ht="71.25" x14ac:dyDescent="0.25">
      <c r="A54" s="431"/>
      <c r="B54" s="492"/>
      <c r="C54" s="431"/>
      <c r="D54" s="431"/>
      <c r="E54" s="431"/>
      <c r="F54" s="431"/>
      <c r="G54" s="431"/>
      <c r="H54" s="491"/>
      <c r="I54" s="431"/>
      <c r="J54" s="431"/>
      <c r="K54" s="431"/>
      <c r="L54" s="431"/>
      <c r="M54" s="431"/>
      <c r="N54" s="330"/>
      <c r="O54" s="361"/>
      <c r="P54" s="487"/>
      <c r="Q54" s="344" t="s">
        <v>461</v>
      </c>
      <c r="R54" s="345" t="s">
        <v>422</v>
      </c>
      <c r="S54" s="345" t="s">
        <v>484</v>
      </c>
      <c r="T54" s="335" t="s">
        <v>508</v>
      </c>
    </row>
    <row r="55" spans="1:20" ht="77.25" customHeight="1" x14ac:dyDescent="0.25">
      <c r="A55" s="431"/>
      <c r="B55" s="492"/>
      <c r="C55" s="431"/>
      <c r="D55" s="431"/>
      <c r="E55" s="431"/>
      <c r="F55" s="431"/>
      <c r="G55" s="431"/>
      <c r="H55" s="491"/>
      <c r="I55" s="431"/>
      <c r="J55" s="431"/>
      <c r="K55" s="431"/>
      <c r="L55" s="431"/>
      <c r="M55" s="431"/>
      <c r="N55" s="330"/>
      <c r="O55" s="361"/>
      <c r="P55" s="346">
        <v>44560</v>
      </c>
      <c r="Q55" s="344" t="s">
        <v>462</v>
      </c>
      <c r="R55" s="345" t="s">
        <v>423</v>
      </c>
      <c r="S55" s="345" t="s">
        <v>347</v>
      </c>
      <c r="T55" s="335" t="s">
        <v>547</v>
      </c>
    </row>
    <row r="56" spans="1:20" ht="67.5" customHeight="1" x14ac:dyDescent="0.25">
      <c r="A56" s="431" t="str">
        <f>'Admón. Riesgos'!A31</f>
        <v>GESTION JURIDICA</v>
      </c>
      <c r="B56" s="492" t="str">
        <f>'Admón. Riesgos'!B31</f>
        <v>Promover actuaciones administrativas ajustadas a la normatividad para prevenir el daño antijurídico, mediante una gestión jurídica integral</v>
      </c>
      <c r="C56" s="413" t="str">
        <f>+'Admón. Riesgos'!C31</f>
        <v>R21</v>
      </c>
      <c r="D56" s="413" t="str">
        <f>'Admón. Riesgos'!D31</f>
        <v xml:space="preserve">Prevaricato </v>
      </c>
      <c r="E56" s="413" t="str">
        <f>'Admón. Riesgos'!H31</f>
        <v>Sanciones disciplinarias y penales.
Pérdida de Bienes
Detrimento Patrimonial
Disminución de la Calidad del Servicio</v>
      </c>
      <c r="F56" s="413">
        <f>+'Admón. Riesgos'!K31</f>
        <v>5</v>
      </c>
      <c r="G56" s="413">
        <f>+'Admón. Riesgos'!I31</f>
        <v>20</v>
      </c>
      <c r="H56" s="496" t="str">
        <f>+'Admón. Riesgos'!O31</f>
        <v>ZONA DE RIESGO EXTREMA</v>
      </c>
      <c r="I56" s="316" t="str">
        <f>'Valoracion '!E51</f>
        <v>Aplicativo procesos judiciales</v>
      </c>
      <c r="J56" s="413">
        <f>'Valoracion '!M51</f>
        <v>3</v>
      </c>
      <c r="K56" s="413">
        <f>+'Valoracion '!K51</f>
        <v>4</v>
      </c>
      <c r="L56" s="413" t="str">
        <f>'Valoracion '!P51</f>
        <v>ZONA DE RIESGO ALTA</v>
      </c>
      <c r="M56" s="316" t="str">
        <f>'Valoracion '!J51</f>
        <v>A solicitud o por evento</v>
      </c>
      <c r="N56" s="361"/>
      <c r="O56" s="361"/>
      <c r="P56" s="346">
        <v>44407</v>
      </c>
      <c r="Q56" s="344" t="s">
        <v>463</v>
      </c>
      <c r="R56" s="345" t="s">
        <v>464</v>
      </c>
      <c r="S56" s="345" t="s">
        <v>469</v>
      </c>
      <c r="T56" s="319" t="s">
        <v>536</v>
      </c>
    </row>
    <row r="57" spans="1:20" ht="57" x14ac:dyDescent="0.25">
      <c r="A57" s="431"/>
      <c r="B57" s="492"/>
      <c r="C57" s="414"/>
      <c r="D57" s="414"/>
      <c r="E57" s="414"/>
      <c r="F57" s="414"/>
      <c r="G57" s="414"/>
      <c r="H57" s="497"/>
      <c r="I57" s="316" t="str">
        <f>'Valoracion '!E52</f>
        <v>Aplicativo Jurisdicción Coactiva</v>
      </c>
      <c r="J57" s="414"/>
      <c r="K57" s="414"/>
      <c r="L57" s="414"/>
      <c r="M57" s="316" t="str">
        <f>'Valoracion '!J52</f>
        <v>A solicitud o por evento</v>
      </c>
      <c r="N57" s="361"/>
      <c r="O57" s="361"/>
      <c r="P57" s="346">
        <v>44561</v>
      </c>
      <c r="Q57" s="344" t="s">
        <v>465</v>
      </c>
      <c r="R57" s="345" t="s">
        <v>466</v>
      </c>
      <c r="S57" s="345" t="s">
        <v>362</v>
      </c>
      <c r="T57" s="335" t="s">
        <v>546</v>
      </c>
    </row>
    <row r="58" spans="1:20" ht="63.75" customHeight="1" x14ac:dyDescent="0.25">
      <c r="A58" s="431"/>
      <c r="B58" s="492"/>
      <c r="C58" s="414"/>
      <c r="D58" s="414"/>
      <c r="E58" s="414"/>
      <c r="F58" s="414"/>
      <c r="G58" s="414"/>
      <c r="H58" s="497"/>
      <c r="I58" s="316" t="str">
        <f>'Valoracion '!E53</f>
        <v>Aplicativo Procesos Disciplinarios</v>
      </c>
      <c r="J58" s="414"/>
      <c r="K58" s="414"/>
      <c r="L58" s="414"/>
      <c r="M58" s="317" t="str">
        <f>'Valoracion '!J53</f>
        <v>A solicitud o por evento</v>
      </c>
      <c r="N58" s="361"/>
      <c r="O58" s="361"/>
      <c r="P58" s="347">
        <v>44561</v>
      </c>
      <c r="Q58" s="354" t="s">
        <v>363</v>
      </c>
      <c r="R58" s="348" t="s">
        <v>364</v>
      </c>
      <c r="S58" s="348" t="s">
        <v>365</v>
      </c>
      <c r="T58" s="355" t="s">
        <v>509</v>
      </c>
    </row>
    <row r="59" spans="1:20" ht="90.75" customHeight="1" x14ac:dyDescent="0.25">
      <c r="A59" s="431"/>
      <c r="B59" s="492"/>
      <c r="C59" s="431" t="str">
        <f>+'Admón. Riesgos'!C32</f>
        <v>R22</v>
      </c>
      <c r="D59" s="431" t="str">
        <f>'Admón. Riesgos'!D32</f>
        <v>Tráfico de Influencias.</v>
      </c>
      <c r="E59" s="431" t="str">
        <f>'Admón. Riesgos'!H32</f>
        <v>Sanciones disciplinarias y penales
Pérdida de Bienes
Detrimento Patrimonial
Disminución de la Calidad del Servicio.                 Mala imagen institucional</v>
      </c>
      <c r="F59" s="431">
        <f>+'Admón. Riesgos'!K32</f>
        <v>5</v>
      </c>
      <c r="G59" s="431">
        <f>+'Admón. Riesgos'!I32</f>
        <v>20</v>
      </c>
      <c r="H59" s="491" t="str">
        <f>+'Admón. Riesgos'!O32</f>
        <v>ZONA DE RIESGO EXTREMA</v>
      </c>
      <c r="I59" s="316" t="str">
        <f>'Valoracion '!E55</f>
        <v>Aplicativo procesos judiciales</v>
      </c>
      <c r="J59" s="431">
        <f>'Valoracion '!M55</f>
        <v>3</v>
      </c>
      <c r="K59" s="431">
        <f>+'Valoracion '!K55</f>
        <v>4</v>
      </c>
      <c r="L59" s="431" t="str">
        <f>'Valoracion '!P55</f>
        <v>ZONA DE RIESGO ALTA</v>
      </c>
      <c r="M59" s="316" t="str">
        <f>'Valoracion '!J55</f>
        <v>A solicitud o por evento</v>
      </c>
      <c r="N59" s="361"/>
      <c r="O59" s="361"/>
      <c r="P59" s="345" t="s">
        <v>269</v>
      </c>
      <c r="Q59" s="344" t="s">
        <v>467</v>
      </c>
      <c r="R59" s="345" t="s">
        <v>361</v>
      </c>
      <c r="S59" s="345" t="s">
        <v>471</v>
      </c>
      <c r="T59" s="356" t="s">
        <v>496</v>
      </c>
    </row>
    <row r="60" spans="1:20" ht="79.5" customHeight="1" x14ac:dyDescent="0.25">
      <c r="A60" s="431"/>
      <c r="B60" s="492"/>
      <c r="C60" s="431"/>
      <c r="D60" s="431"/>
      <c r="E60" s="431"/>
      <c r="F60" s="431"/>
      <c r="G60" s="431"/>
      <c r="H60" s="491"/>
      <c r="I60" s="316" t="str">
        <f>'Valoracion '!E56</f>
        <v>Aplicativo Jurisdicción Coactiva</v>
      </c>
      <c r="J60" s="431"/>
      <c r="K60" s="431"/>
      <c r="L60" s="431"/>
      <c r="M60" s="316" t="str">
        <f>'Valoracion '!J56</f>
        <v>A solicitud o por evento</v>
      </c>
      <c r="N60" s="361"/>
      <c r="O60" s="361"/>
      <c r="P60" s="346" t="s">
        <v>450</v>
      </c>
      <c r="Q60" s="344" t="s">
        <v>468</v>
      </c>
      <c r="R60" s="345" t="s">
        <v>361</v>
      </c>
      <c r="S60" s="345" t="s">
        <v>469</v>
      </c>
      <c r="T60" s="355" t="s">
        <v>510</v>
      </c>
    </row>
    <row r="61" spans="1:20" ht="52.5" customHeight="1" x14ac:dyDescent="0.25">
      <c r="A61" s="431"/>
      <c r="B61" s="492"/>
      <c r="C61" s="431"/>
      <c r="D61" s="431"/>
      <c r="E61" s="431"/>
      <c r="F61" s="431"/>
      <c r="G61" s="431"/>
      <c r="H61" s="491"/>
      <c r="I61" s="316" t="str">
        <f>'Valoracion '!E57</f>
        <v>Aplicativo Procesos Disciplinarios</v>
      </c>
      <c r="J61" s="431"/>
      <c r="K61" s="431"/>
      <c r="L61" s="431"/>
      <c r="M61" s="316" t="str">
        <f>'Valoracion '!J57</f>
        <v>A solicitud o por evento</v>
      </c>
      <c r="N61" s="361"/>
      <c r="O61" s="361"/>
      <c r="P61" s="487">
        <v>44560</v>
      </c>
      <c r="Q61" s="501" t="s">
        <v>424</v>
      </c>
      <c r="R61" s="502" t="s">
        <v>438</v>
      </c>
      <c r="S61" s="502" t="s">
        <v>470</v>
      </c>
      <c r="T61" s="473" t="s">
        <v>545</v>
      </c>
    </row>
    <row r="62" spans="1:20" ht="52.5" customHeight="1" x14ac:dyDescent="0.25">
      <c r="A62" s="431"/>
      <c r="B62" s="492"/>
      <c r="C62" s="431"/>
      <c r="D62" s="431"/>
      <c r="E62" s="431"/>
      <c r="F62" s="431"/>
      <c r="G62" s="431"/>
      <c r="H62" s="491"/>
      <c r="I62" s="316" t="str">
        <f>'Valoracion '!E58</f>
        <v>Procedimientos Documentados</v>
      </c>
      <c r="J62" s="431"/>
      <c r="K62" s="431"/>
      <c r="L62" s="431"/>
      <c r="M62" s="316" t="str">
        <f>'Valoracion '!J58</f>
        <v>Diariamente</v>
      </c>
      <c r="N62" s="361"/>
      <c r="O62" s="361"/>
      <c r="P62" s="502"/>
      <c r="Q62" s="501"/>
      <c r="R62" s="502"/>
      <c r="S62" s="502"/>
      <c r="T62" s="474"/>
    </row>
    <row r="63" spans="1:20" ht="103.5" customHeight="1" x14ac:dyDescent="0.25">
      <c r="A63" s="316" t="str">
        <f>'Admón. Riesgos'!A33</f>
        <v>GESTIÓN DEL TALENTO HUMANO</v>
      </c>
      <c r="B63" s="333" t="str">
        <f>+'Admón. Riesgos'!B33</f>
        <v xml:space="preserve">Administrar el recurso humano de la entidad, con el propósito de cumplir con su misión institucional, mediante el mejoramiento continuo de las condiciones laborales
</v>
      </c>
      <c r="C63" s="316" t="str">
        <f>+'Admón. Riesgos'!C33</f>
        <v>R23</v>
      </c>
      <c r="D63" s="316" t="str">
        <f>'Admón. Riesgos'!D33</f>
        <v>Información susceptible de manipulación o adulteración al momento de la vinculación del personal</v>
      </c>
      <c r="E63" s="316" t="str">
        <f>'Admón. Riesgos'!H33</f>
        <v>Sanciones, pérdida de credibilidad, Mala imagen institucional.</v>
      </c>
      <c r="F63" s="316">
        <f>+'Admón. Riesgos'!K33</f>
        <v>5</v>
      </c>
      <c r="G63" s="316">
        <f>+'Admón. Riesgos'!I33</f>
        <v>20</v>
      </c>
      <c r="H63" s="336" t="str">
        <f>+'Admón. Riesgos'!O33</f>
        <v>ZONA DE RIESGO EXTREMA</v>
      </c>
      <c r="I63" s="316" t="str">
        <f>'Valoracion '!E59</f>
        <v>Revisar la hoja de vida mediante el formato Control de Procesos E-GE-FO02</v>
      </c>
      <c r="J63" s="316">
        <f>'Valoracion '!M55</f>
        <v>3</v>
      </c>
      <c r="K63" s="316">
        <f>'Valoracion '!K55</f>
        <v>4</v>
      </c>
      <c r="L63" s="316" t="str">
        <f>'Valoracion '!P55</f>
        <v>ZONA DE RIESGO ALTA</v>
      </c>
      <c r="M63" s="316" t="str">
        <f>'Valoracion '!J59</f>
        <v>A solicitud o por evento</v>
      </c>
      <c r="N63" s="330"/>
      <c r="O63" s="334"/>
      <c r="P63" s="349" t="s">
        <v>451</v>
      </c>
      <c r="Q63" s="340" t="s">
        <v>440</v>
      </c>
      <c r="R63" s="341" t="s">
        <v>425</v>
      </c>
      <c r="S63" s="341" t="s">
        <v>491</v>
      </c>
      <c r="T63" s="353" t="s">
        <v>537</v>
      </c>
    </row>
    <row r="64" spans="1:20" ht="61.5" customHeight="1" x14ac:dyDescent="0.25">
      <c r="A64" s="431" t="str">
        <f>'Admón. Riesgos'!A34</f>
        <v>CULTURA AMBIENTAL</v>
      </c>
      <c r="B64" s="492" t="str">
        <f>'Admón. Riesgos'!B34</f>
        <v>Generar procesos de Educación, capacitación y sensibilización en las partes interesadas del Área de Jurisdicción de la CDMB, de tal forma que se visibilicen patrones de cambio cultural ambiental, fortaleciendo
los procesos participativos, la instalación de capacidades técnicas y comunicativas que desde las competencias ciudadanas posibiliten la toma de decisiones colectivas hacia la construcción de una cultura ética
y responsable en el manejo sostenible del capital natural.</v>
      </c>
      <c r="C64" s="431" t="str">
        <f>'Admón. Riesgos'!C34</f>
        <v>R24</v>
      </c>
      <c r="D64" s="492" t="str">
        <f>'Admón. Riesgos'!D34</f>
        <v xml:space="preserve">Usufructo para beneficio personal  con la utilización de bienes del estado y la no realización de eventos institucionales  </v>
      </c>
      <c r="E64" s="492" t="str">
        <f>'Admón. Riesgos'!H34</f>
        <v>Detrimento Patrimonial, sanciones</v>
      </c>
      <c r="F64" s="431">
        <f>+'Admón. Riesgos'!K34</f>
        <v>5</v>
      </c>
      <c r="G64" s="431">
        <f>+'Admón. Riesgos'!I34</f>
        <v>20</v>
      </c>
      <c r="H64" s="491" t="str">
        <f>+'Admón. Riesgos'!O34</f>
        <v>ZONA DE RIESGO EXTREMA</v>
      </c>
      <c r="I64" s="316" t="str">
        <f>'Valoracion '!E60</f>
        <v>Programación de Eventos
Registro Fotográfico</v>
      </c>
      <c r="J64" s="431">
        <f>'Valoracion '!M60</f>
        <v>3</v>
      </c>
      <c r="K64" s="431">
        <f>'Valoracion '!K60</f>
        <v>3</v>
      </c>
      <c r="L64" s="431" t="str">
        <f>'Valoracion '!P60</f>
        <v>ZONA DE RIESGO ALTA</v>
      </c>
      <c r="M64" s="316" t="str">
        <f>'Valoracion '!J60</f>
        <v>A solicitud o por evento</v>
      </c>
      <c r="N64" s="499"/>
      <c r="O64" s="500"/>
      <c r="P64" s="431" t="s">
        <v>447</v>
      </c>
      <c r="Q64" s="333" t="s">
        <v>380</v>
      </c>
      <c r="R64" s="431" t="s">
        <v>381</v>
      </c>
      <c r="S64" s="431" t="s">
        <v>382</v>
      </c>
      <c r="T64" s="319" t="s">
        <v>538</v>
      </c>
    </row>
    <row r="65" spans="1:20" ht="52.5" customHeight="1" x14ac:dyDescent="0.25">
      <c r="A65" s="431"/>
      <c r="B65" s="492"/>
      <c r="C65" s="431"/>
      <c r="D65" s="492"/>
      <c r="E65" s="492"/>
      <c r="F65" s="431"/>
      <c r="G65" s="431"/>
      <c r="H65" s="491"/>
      <c r="I65" s="316" t="str">
        <f>'Valoracion '!E61</f>
        <v>Formato salida de equipos</v>
      </c>
      <c r="J65" s="431"/>
      <c r="K65" s="431"/>
      <c r="L65" s="431"/>
      <c r="M65" s="316" t="str">
        <f>'Valoracion '!J61</f>
        <v>A solicitud o por evento</v>
      </c>
      <c r="N65" s="499"/>
      <c r="O65" s="500"/>
      <c r="P65" s="431"/>
      <c r="Q65" s="333" t="s">
        <v>383</v>
      </c>
      <c r="R65" s="431"/>
      <c r="S65" s="431"/>
      <c r="T65" s="319" t="s">
        <v>539</v>
      </c>
    </row>
    <row r="66" spans="1:20" ht="65.25" customHeight="1" x14ac:dyDescent="0.25">
      <c r="A66" s="431"/>
      <c r="B66" s="492"/>
      <c r="C66" s="431"/>
      <c r="D66" s="492"/>
      <c r="E66" s="492"/>
      <c r="F66" s="431"/>
      <c r="G66" s="431"/>
      <c r="H66" s="491"/>
      <c r="I66" s="316" t="str">
        <f>'Valoracion '!E62</f>
        <v>Registro de Asistencia a Eventos</v>
      </c>
      <c r="J66" s="431"/>
      <c r="K66" s="431"/>
      <c r="L66" s="431"/>
      <c r="M66" s="316" t="str">
        <f>'Valoracion '!J62</f>
        <v>A solicitud o por evento</v>
      </c>
      <c r="N66" s="499"/>
      <c r="O66" s="500"/>
      <c r="P66" s="431"/>
      <c r="Q66" s="333" t="s">
        <v>426</v>
      </c>
      <c r="R66" s="431"/>
      <c r="S66" s="431"/>
      <c r="T66" s="319" t="s">
        <v>500</v>
      </c>
    </row>
    <row r="67" spans="1:20" ht="99" customHeight="1" x14ac:dyDescent="0.25">
      <c r="A67" s="431" t="str">
        <f>'Admón. Riesgos'!A35</f>
        <v>RELACIONES CON PARTES INTERESADAS</v>
      </c>
      <c r="B67" s="492" t="str">
        <f>'Admón. Riesgos'!B35</f>
        <v>Atender, Orientar y Gestionar las necesidades y expectativas de las Partes Interesadas; a través de la interacción con los demás procesos de la Entidad, determinando a su vez, su nivel de
satisfacción.</v>
      </c>
      <c r="C67" s="431" t="str">
        <f>'Admón. Riesgos'!C35</f>
        <v>R25</v>
      </c>
      <c r="D67" s="431" t="str">
        <f>'Admón. Riesgos'!D35</f>
        <v>Cohecho
Concusión
Prevaricato</v>
      </c>
      <c r="E67" s="492" t="str">
        <f>'Admón. Riesgos'!H35</f>
        <v>Sanciones, pérdida de bienes, detrimento patrimonial, disminución en la calidad del servicio</v>
      </c>
      <c r="F67" s="431">
        <f>+'Admón. Riesgos'!K35</f>
        <v>5</v>
      </c>
      <c r="G67" s="431">
        <f>+'Admón. Riesgos'!I35</f>
        <v>20</v>
      </c>
      <c r="H67" s="491" t="str">
        <f>+'Admón. Riesgos'!O35</f>
        <v>ZONA DE RIESGO EXTREMA</v>
      </c>
      <c r="I67" s="316" t="str">
        <f>'Valoracion '!E63</f>
        <v>Sistema Integrado de Correspondencia SIC</v>
      </c>
      <c r="J67" s="431">
        <f>'Valoracion '!M63</f>
        <v>3</v>
      </c>
      <c r="K67" s="431">
        <f>'Valoracion '!K63</f>
        <v>4</v>
      </c>
      <c r="L67" s="431" t="str">
        <f>'Valoracion '!P63</f>
        <v>ZONA DE RIESGO MODERADA</v>
      </c>
      <c r="M67" s="316" t="str">
        <f>'Valoracion '!J63</f>
        <v>Diariamente</v>
      </c>
      <c r="N67" s="361"/>
      <c r="O67" s="499"/>
      <c r="P67" s="316" t="s">
        <v>443</v>
      </c>
      <c r="Q67" s="479" t="s">
        <v>492</v>
      </c>
      <c r="R67" s="431" t="s">
        <v>400</v>
      </c>
      <c r="S67" s="413" t="s">
        <v>401</v>
      </c>
      <c r="T67" s="319" t="s">
        <v>511</v>
      </c>
    </row>
    <row r="68" spans="1:20" ht="67.5" customHeight="1" x14ac:dyDescent="0.25">
      <c r="A68" s="431"/>
      <c r="B68" s="492"/>
      <c r="C68" s="431"/>
      <c r="D68" s="431"/>
      <c r="E68" s="492"/>
      <c r="F68" s="431"/>
      <c r="G68" s="431"/>
      <c r="H68" s="491"/>
      <c r="I68" s="316" t="str">
        <f>'Valoracion '!E64</f>
        <v>Informes Encuestas de Satisfacción</v>
      </c>
      <c r="J68" s="431"/>
      <c r="K68" s="431"/>
      <c r="L68" s="431"/>
      <c r="M68" s="316" t="str">
        <f>'Valoracion '!J64</f>
        <v>Mensualmente</v>
      </c>
      <c r="N68" s="330"/>
      <c r="O68" s="499"/>
      <c r="P68" s="316" t="s">
        <v>448</v>
      </c>
      <c r="Q68" s="480"/>
      <c r="R68" s="431"/>
      <c r="S68" s="415"/>
      <c r="T68" s="319" t="s">
        <v>512</v>
      </c>
    </row>
    <row r="69" spans="1:20" ht="70.5" customHeight="1" x14ac:dyDescent="0.25">
      <c r="A69" s="431"/>
      <c r="B69" s="492"/>
      <c r="C69" s="431" t="str">
        <f>'Admón. Riesgos'!C36</f>
        <v>R26</v>
      </c>
      <c r="D69" s="431" t="str">
        <f>'Admón. Riesgos'!D36</f>
        <v>Tráfico de influencias</v>
      </c>
      <c r="E69" s="492" t="str">
        <f>'Admón. Riesgos'!H36</f>
        <v>Sanciones, pérdida de credibilidad , disminución en la calidad del servicio</v>
      </c>
      <c r="F69" s="431">
        <f>+'Admón. Riesgos'!K36</f>
        <v>5</v>
      </c>
      <c r="G69" s="431">
        <f>+'Admón. Riesgos'!I36</f>
        <v>20</v>
      </c>
      <c r="H69" s="491" t="str">
        <f>+'Admón. Riesgos'!O36</f>
        <v>ZONA DE RIESGO EXTREMA</v>
      </c>
      <c r="I69" s="316" t="str">
        <f>'Valoracion '!E65</f>
        <v>Registro de Solicitudes en el SIC</v>
      </c>
      <c r="J69" s="431">
        <f>'Valoracion '!M65</f>
        <v>3</v>
      </c>
      <c r="K69" s="431">
        <f>'Valoracion '!K65</f>
        <v>3</v>
      </c>
      <c r="L69" s="431" t="str">
        <f>'Valoracion '!P65</f>
        <v>ZONA DE RIESGO ALTA</v>
      </c>
      <c r="M69" s="316" t="str">
        <f>'Valoracion '!J65</f>
        <v>A solicitud o por evento</v>
      </c>
      <c r="N69" s="330"/>
      <c r="O69" s="334"/>
      <c r="P69" s="431" t="s">
        <v>448</v>
      </c>
      <c r="Q69" s="340" t="s">
        <v>402</v>
      </c>
      <c r="R69" s="431" t="s">
        <v>400</v>
      </c>
      <c r="S69" s="431" t="s">
        <v>403</v>
      </c>
      <c r="T69" s="319" t="s">
        <v>513</v>
      </c>
    </row>
    <row r="70" spans="1:20" ht="70.5" customHeight="1" x14ac:dyDescent="0.25">
      <c r="A70" s="431"/>
      <c r="B70" s="492"/>
      <c r="C70" s="431"/>
      <c r="D70" s="431"/>
      <c r="E70" s="492"/>
      <c r="F70" s="431"/>
      <c r="G70" s="431"/>
      <c r="H70" s="491"/>
      <c r="I70" s="316" t="str">
        <f>'Valoracion '!E66</f>
        <v>Encuestas de Satisfacción a Partes Interesadas</v>
      </c>
      <c r="J70" s="431"/>
      <c r="K70" s="431"/>
      <c r="L70" s="431"/>
      <c r="M70" s="316" t="str">
        <f>'Valoracion '!J66</f>
        <v>Mensualmente</v>
      </c>
      <c r="N70" s="330"/>
      <c r="O70" s="361"/>
      <c r="P70" s="431"/>
      <c r="Q70" s="340" t="s">
        <v>412</v>
      </c>
      <c r="R70" s="431"/>
      <c r="S70" s="431"/>
      <c r="T70" s="319" t="s">
        <v>514</v>
      </c>
    </row>
    <row r="71" spans="1:20" ht="15" hidden="1" customHeight="1" x14ac:dyDescent="0.25">
      <c r="A71" s="431">
        <f>+'Admón. Riesgos'!A39</f>
        <v>0</v>
      </c>
      <c r="B71" s="492">
        <f>+'Admón. Riesgos'!B39</f>
        <v>0</v>
      </c>
      <c r="C71" s="431">
        <f>+'Admón. Riesgos'!C39</f>
        <v>0</v>
      </c>
      <c r="D71" s="492">
        <f>'Admón. Riesgos'!D39</f>
        <v>0</v>
      </c>
      <c r="E71" s="431">
        <f>'Admón. Riesgos'!H39</f>
        <v>0</v>
      </c>
      <c r="F71" s="431">
        <f>'Admón. Riesgos'!K39</f>
        <v>0</v>
      </c>
      <c r="G71" s="431">
        <f>'Admón. Riesgos'!I39</f>
        <v>0</v>
      </c>
      <c r="H71" s="491">
        <f>+'Admón. Riesgos'!O39</f>
        <v>0</v>
      </c>
      <c r="I71" s="316">
        <f>+'Valoracion '!E67</f>
        <v>0</v>
      </c>
      <c r="J71" s="431">
        <f>+'Valoracion '!M67</f>
        <v>0</v>
      </c>
      <c r="K71" s="431">
        <f>+'Valoracion '!K67</f>
        <v>0</v>
      </c>
      <c r="L71" s="431">
        <f>'Valoracion '!P67</f>
        <v>0</v>
      </c>
      <c r="M71" s="316">
        <f>'Valoracion '!J67</f>
        <v>0</v>
      </c>
      <c r="N71" s="359"/>
      <c r="O71" s="481"/>
      <c r="P71" s="431"/>
      <c r="Q71" s="493"/>
      <c r="R71" s="481"/>
      <c r="S71" s="341"/>
      <c r="T71" s="323"/>
    </row>
    <row r="72" spans="1:20" ht="15" hidden="1" customHeight="1" x14ac:dyDescent="0.25">
      <c r="A72" s="431"/>
      <c r="B72" s="492"/>
      <c r="C72" s="431"/>
      <c r="D72" s="492"/>
      <c r="E72" s="431"/>
      <c r="F72" s="431"/>
      <c r="G72" s="431"/>
      <c r="H72" s="491"/>
      <c r="I72" s="316">
        <f>+'Valoracion '!E68</f>
        <v>0</v>
      </c>
      <c r="J72" s="431"/>
      <c r="K72" s="431"/>
      <c r="L72" s="431"/>
      <c r="M72" s="316">
        <f>'Valoracion '!J68</f>
        <v>0</v>
      </c>
      <c r="N72" s="360"/>
      <c r="O72" s="481"/>
      <c r="P72" s="431"/>
      <c r="Q72" s="493"/>
      <c r="R72" s="481"/>
      <c r="S72" s="341"/>
      <c r="T72" s="318"/>
    </row>
    <row r="73" spans="1:20" ht="15" hidden="1" customHeight="1" x14ac:dyDescent="0.25">
      <c r="A73" s="431">
        <f>+'Admón. Riesgos'!A40</f>
        <v>0</v>
      </c>
      <c r="B73" s="492">
        <f>+'Admón. Riesgos'!B40</f>
        <v>0</v>
      </c>
      <c r="C73" s="431">
        <f>+'Admón. Riesgos'!C40</f>
        <v>0</v>
      </c>
      <c r="D73" s="492">
        <f>'Admón. Riesgos'!D40</f>
        <v>0</v>
      </c>
      <c r="E73" s="431">
        <f>'Admón. Riesgos'!H40</f>
        <v>0</v>
      </c>
      <c r="F73" s="431">
        <f>+'Admón. Riesgos'!K40</f>
        <v>0</v>
      </c>
      <c r="G73" s="431">
        <f>+'Admón. Riesgos'!I40</f>
        <v>0</v>
      </c>
      <c r="H73" s="491">
        <f>+'Admón. Riesgos'!O40</f>
        <v>0</v>
      </c>
      <c r="I73" s="316">
        <f>+'Valoracion '!E69</f>
        <v>0</v>
      </c>
      <c r="J73" s="431">
        <f>'Valoracion '!M69</f>
        <v>0</v>
      </c>
      <c r="K73" s="431">
        <f>+'Valoracion '!K69</f>
        <v>0</v>
      </c>
      <c r="L73" s="431">
        <f>+'Valoracion '!P69</f>
        <v>0</v>
      </c>
      <c r="M73" s="316">
        <f>'Valoracion '!J69</f>
        <v>0</v>
      </c>
      <c r="N73" s="360"/>
      <c r="O73" s="359"/>
      <c r="P73" s="431"/>
      <c r="Q73" s="493"/>
      <c r="R73" s="481"/>
      <c r="S73" s="341"/>
      <c r="T73" s="318"/>
    </row>
    <row r="74" spans="1:20" ht="15" hidden="1" customHeight="1" x14ac:dyDescent="0.25">
      <c r="A74" s="431"/>
      <c r="B74" s="492"/>
      <c r="C74" s="431"/>
      <c r="D74" s="492"/>
      <c r="E74" s="431"/>
      <c r="F74" s="431"/>
      <c r="G74" s="431"/>
      <c r="H74" s="491"/>
      <c r="I74" s="316">
        <f>+'Valoracion '!E70</f>
        <v>0</v>
      </c>
      <c r="J74" s="431"/>
      <c r="K74" s="431"/>
      <c r="L74" s="431"/>
      <c r="M74" s="316">
        <f>'Valoracion '!J70</f>
        <v>0</v>
      </c>
      <c r="N74" s="360"/>
      <c r="O74" s="363"/>
      <c r="P74" s="431"/>
      <c r="Q74" s="493"/>
      <c r="R74" s="481"/>
      <c r="S74" s="341"/>
      <c r="T74" s="318"/>
    </row>
    <row r="75" spans="1:20" ht="15" hidden="1" customHeight="1" x14ac:dyDescent="0.25">
      <c r="A75" s="431"/>
      <c r="B75" s="492"/>
      <c r="C75" s="431">
        <f>+'Admón. Riesgos'!C41</f>
        <v>0</v>
      </c>
      <c r="D75" s="492">
        <f>'Admón. Riesgos'!D41</f>
        <v>0</v>
      </c>
      <c r="E75" s="431">
        <f>'Admón. Riesgos'!H41</f>
        <v>0</v>
      </c>
      <c r="F75" s="431">
        <f>+'Admón. Riesgos'!K41</f>
        <v>0</v>
      </c>
      <c r="G75" s="431">
        <f>+'Admón. Riesgos'!I41</f>
        <v>0</v>
      </c>
      <c r="H75" s="491">
        <f>+'Admón. Riesgos'!O41</f>
        <v>0</v>
      </c>
      <c r="I75" s="431">
        <f>+'Valoracion '!E71</f>
        <v>0</v>
      </c>
      <c r="J75" s="431">
        <f>'Valoracion '!M71</f>
        <v>0</v>
      </c>
      <c r="K75" s="431">
        <f>+'Valoracion '!K71</f>
        <v>0</v>
      </c>
      <c r="L75" s="431">
        <f>+'Valoracion '!P71</f>
        <v>0</v>
      </c>
      <c r="M75" s="316">
        <f>'Valoracion '!J71</f>
        <v>0</v>
      </c>
      <c r="N75" s="360"/>
      <c r="O75" s="359"/>
      <c r="P75" s="486"/>
      <c r="Q75" s="493"/>
      <c r="R75" s="481"/>
      <c r="S75" s="341"/>
      <c r="T75" s="318"/>
    </row>
    <row r="76" spans="1:20" ht="15" hidden="1" customHeight="1" x14ac:dyDescent="0.25">
      <c r="A76" s="431"/>
      <c r="B76" s="492"/>
      <c r="C76" s="431"/>
      <c r="D76" s="492"/>
      <c r="E76" s="431"/>
      <c r="F76" s="431"/>
      <c r="G76" s="431"/>
      <c r="H76" s="491"/>
      <c r="I76" s="431"/>
      <c r="J76" s="431"/>
      <c r="K76" s="431"/>
      <c r="L76" s="431"/>
      <c r="M76" s="316">
        <f>'Valoracion '!J72</f>
        <v>0</v>
      </c>
      <c r="N76" s="360"/>
      <c r="O76" s="359"/>
      <c r="P76" s="486"/>
      <c r="Q76" s="493"/>
      <c r="R76" s="481"/>
      <c r="S76" s="341"/>
      <c r="T76" s="318"/>
    </row>
    <row r="77" spans="1:20" ht="15" hidden="1" customHeight="1" x14ac:dyDescent="0.25">
      <c r="A77" s="431"/>
      <c r="B77" s="492"/>
      <c r="C77" s="316">
        <f>+'Admón. Riesgos'!C42</f>
        <v>0</v>
      </c>
      <c r="D77" s="333">
        <f>'Admón. Riesgos'!D42</f>
        <v>0</v>
      </c>
      <c r="E77" s="316">
        <f>'Admón. Riesgos'!H42</f>
        <v>0</v>
      </c>
      <c r="F77" s="316">
        <f>+'Admón. Riesgos'!K42</f>
        <v>0</v>
      </c>
      <c r="G77" s="316">
        <f>+'Admón. Riesgos'!I42</f>
        <v>0</v>
      </c>
      <c r="H77" s="336">
        <f>+'Admón. Riesgos'!O42</f>
        <v>0</v>
      </c>
      <c r="I77" s="316">
        <f>+'Valoracion '!E73</f>
        <v>0</v>
      </c>
      <c r="J77" s="316">
        <f>'Valoracion '!K73</f>
        <v>0</v>
      </c>
      <c r="K77" s="316">
        <f>'Valoracion '!M73</f>
        <v>0</v>
      </c>
      <c r="L77" s="316">
        <f>'Valoracion '!P73</f>
        <v>0</v>
      </c>
      <c r="M77" s="316">
        <f>'Valoracion '!J73</f>
        <v>0</v>
      </c>
      <c r="N77" s="360"/>
      <c r="O77" s="359"/>
      <c r="P77" s="332"/>
      <c r="Q77" s="340"/>
      <c r="R77" s="341"/>
      <c r="S77" s="341"/>
      <c r="T77" s="318"/>
    </row>
    <row r="78" spans="1:20" s="293" customFormat="1" ht="15.75" x14ac:dyDescent="0.25">
      <c r="A78" s="494" t="s">
        <v>485</v>
      </c>
      <c r="B78" s="494"/>
      <c r="C78" s="494"/>
      <c r="D78" s="494"/>
      <c r="E78" s="494"/>
      <c r="F78" s="494"/>
      <c r="G78" s="495" t="str">
        <f>'Admón. Riesgos'!B44</f>
        <v>RESPONSABLES DE LOS PROCESOS DEL SIGC DE LA CDMB</v>
      </c>
      <c r="H78" s="495"/>
      <c r="I78" s="495"/>
      <c r="J78" s="495"/>
      <c r="K78" s="495"/>
      <c r="L78" s="495"/>
      <c r="M78" s="495"/>
      <c r="N78" s="495"/>
      <c r="O78" s="495"/>
      <c r="P78" s="495"/>
      <c r="Q78" s="350" t="s">
        <v>3</v>
      </c>
      <c r="R78" s="526" t="s">
        <v>482</v>
      </c>
      <c r="S78" s="527"/>
      <c r="T78" s="318"/>
    </row>
    <row r="79" spans="1:20" x14ac:dyDescent="0.25">
      <c r="A79" s="494" t="s">
        <v>1</v>
      </c>
      <c r="B79" s="494"/>
      <c r="C79" s="494"/>
      <c r="D79" s="494"/>
      <c r="E79" s="494"/>
      <c r="F79" s="494"/>
      <c r="G79" s="495" t="str">
        <f>'Admón. Riesgos'!B45</f>
        <v>COMITÉ MODELO INTEGRADO DE PLANEACIÓN Y GESTIÓN DE LA CDMB</v>
      </c>
      <c r="H79" s="495"/>
      <c r="I79" s="495"/>
      <c r="J79" s="495"/>
      <c r="K79" s="495"/>
      <c r="L79" s="495"/>
      <c r="M79" s="495"/>
      <c r="N79" s="495"/>
      <c r="O79" s="495"/>
      <c r="P79" s="495"/>
      <c r="Q79" s="350" t="s">
        <v>3</v>
      </c>
      <c r="R79" s="526" t="s">
        <v>482</v>
      </c>
      <c r="S79" s="527"/>
      <c r="T79" s="351"/>
    </row>
    <row r="80" spans="1:20" x14ac:dyDescent="0.25">
      <c r="A80" s="494" t="s">
        <v>2</v>
      </c>
      <c r="B80" s="494"/>
      <c r="C80" s="494"/>
      <c r="D80" s="494"/>
      <c r="E80" s="494"/>
      <c r="F80" s="494"/>
      <c r="G80" s="495" t="str">
        <f>'Admón. Riesgos'!B46</f>
        <v>DIRECTOR GENERAL</v>
      </c>
      <c r="H80" s="495"/>
      <c r="I80" s="495"/>
      <c r="J80" s="495"/>
      <c r="K80" s="495"/>
      <c r="L80" s="495"/>
      <c r="M80" s="495"/>
      <c r="N80" s="495"/>
      <c r="O80" s="495"/>
      <c r="P80" s="495"/>
      <c r="Q80" s="350" t="s">
        <v>3</v>
      </c>
      <c r="R80" s="526" t="s">
        <v>482</v>
      </c>
      <c r="S80" s="527"/>
      <c r="T80" s="318"/>
    </row>
    <row r="81" spans="1:20" x14ac:dyDescent="0.25">
      <c r="A81" s="318"/>
      <c r="B81" s="318"/>
      <c r="C81" s="318"/>
      <c r="D81" s="525" t="s">
        <v>486</v>
      </c>
      <c r="E81" s="525"/>
      <c r="F81" s="525"/>
      <c r="G81" s="495" t="s">
        <v>516</v>
      </c>
      <c r="H81" s="495"/>
      <c r="I81" s="495"/>
      <c r="J81" s="495"/>
      <c r="K81" s="495"/>
      <c r="L81" s="495"/>
      <c r="M81" s="495"/>
      <c r="N81" s="495"/>
      <c r="O81" s="495"/>
      <c r="P81" s="495"/>
      <c r="Q81" s="352" t="s">
        <v>3</v>
      </c>
      <c r="R81" s="526" t="s">
        <v>517</v>
      </c>
      <c r="S81" s="527"/>
      <c r="T81" s="318"/>
    </row>
    <row r="172" spans="1:19" ht="15.75" thickBot="1" x14ac:dyDescent="0.3"/>
    <row r="173" spans="1:19" x14ac:dyDescent="0.25">
      <c r="A173" s="296"/>
      <c r="B173" s="297"/>
      <c r="C173" s="297"/>
      <c r="D173" s="297"/>
      <c r="E173" s="298">
        <v>2</v>
      </c>
      <c r="F173" s="298"/>
      <c r="G173" s="298"/>
      <c r="H173" s="299"/>
      <c r="I173" s="300"/>
      <c r="J173" s="298"/>
      <c r="K173" s="298"/>
      <c r="L173" s="298"/>
      <c r="M173" s="298"/>
      <c r="N173" s="365"/>
      <c r="O173" s="365"/>
      <c r="P173" s="301">
        <v>5</v>
      </c>
      <c r="Q173" s="301" t="s">
        <v>6</v>
      </c>
      <c r="R173" s="301"/>
      <c r="S173" s="301"/>
    </row>
    <row r="174" spans="1:19" x14ac:dyDescent="0.25">
      <c r="A174" s="302"/>
      <c r="B174" s="303"/>
      <c r="C174" s="303"/>
      <c r="D174" s="303"/>
      <c r="E174" s="304">
        <v>4</v>
      </c>
      <c r="F174" s="305"/>
      <c r="G174" s="305"/>
      <c r="H174" s="306"/>
      <c r="I174" s="307"/>
      <c r="J174" s="305"/>
      <c r="K174" s="305"/>
      <c r="L174" s="305"/>
      <c r="M174" s="305"/>
      <c r="N174" s="366"/>
      <c r="O174" s="366"/>
      <c r="P174" s="308">
        <v>10</v>
      </c>
      <c r="Q174" s="308" t="s">
        <v>125</v>
      </c>
      <c r="R174" s="308"/>
      <c r="S174" s="308"/>
    </row>
    <row r="175" spans="1:19" ht="30" x14ac:dyDescent="0.25">
      <c r="A175" s="302"/>
      <c r="B175" s="303"/>
      <c r="C175" s="303"/>
      <c r="D175" s="303"/>
      <c r="E175" s="304">
        <v>3</v>
      </c>
      <c r="F175" s="305"/>
      <c r="G175" s="305"/>
      <c r="H175" s="306"/>
      <c r="I175" s="307"/>
      <c r="J175" s="305"/>
      <c r="K175" s="305"/>
      <c r="L175" s="305"/>
      <c r="M175" s="305"/>
      <c r="N175" s="366"/>
      <c r="O175" s="366"/>
      <c r="P175" s="308">
        <v>20</v>
      </c>
      <c r="Q175" s="308" t="s">
        <v>126</v>
      </c>
      <c r="R175" s="308"/>
      <c r="S175" s="308"/>
    </row>
    <row r="176" spans="1:19" ht="30" x14ac:dyDescent="0.25">
      <c r="A176" s="302"/>
      <c r="B176" s="303"/>
      <c r="C176" s="303"/>
      <c r="D176" s="303"/>
      <c r="E176" s="304">
        <v>4</v>
      </c>
      <c r="F176" s="304"/>
      <c r="G176" s="304"/>
      <c r="H176" s="309"/>
      <c r="I176" s="310"/>
      <c r="J176" s="304"/>
      <c r="K176" s="304"/>
      <c r="L176" s="304"/>
      <c r="M176" s="304"/>
      <c r="N176" s="367"/>
      <c r="O176" s="367"/>
      <c r="P176" s="308">
        <v>5</v>
      </c>
      <c r="Q176" s="308" t="s">
        <v>127</v>
      </c>
      <c r="R176" s="308"/>
      <c r="S176" s="308"/>
    </row>
    <row r="177" spans="1:20" x14ac:dyDescent="0.25">
      <c r="A177" s="302"/>
      <c r="B177" s="303"/>
      <c r="C177" s="303"/>
      <c r="D177" s="303"/>
      <c r="E177" s="304">
        <v>8</v>
      </c>
      <c r="F177" s="304"/>
      <c r="G177" s="304"/>
      <c r="H177" s="309"/>
      <c r="I177" s="310"/>
      <c r="J177" s="304"/>
      <c r="K177" s="304"/>
      <c r="L177" s="304"/>
      <c r="M177" s="304"/>
      <c r="N177" s="367"/>
      <c r="O177" s="367"/>
      <c r="P177" s="308">
        <v>10</v>
      </c>
      <c r="Q177" s="308"/>
      <c r="R177" s="308"/>
      <c r="S177" s="308"/>
    </row>
    <row r="178" spans="1:20" x14ac:dyDescent="0.25">
      <c r="A178" s="302"/>
      <c r="B178" s="303"/>
      <c r="C178" s="303"/>
      <c r="D178" s="303"/>
      <c r="E178" s="303">
        <v>32</v>
      </c>
      <c r="F178" s="303"/>
      <c r="G178" s="303"/>
      <c r="H178" s="309"/>
      <c r="I178" s="308"/>
      <c r="J178" s="303"/>
      <c r="K178" s="303"/>
      <c r="L178" s="303"/>
      <c r="M178" s="303"/>
      <c r="N178" s="368"/>
      <c r="O178" s="368"/>
      <c r="P178" s="308">
        <v>20</v>
      </c>
      <c r="Q178" s="308"/>
      <c r="R178" s="308"/>
      <c r="S178" s="308"/>
    </row>
    <row r="179" spans="1:20" x14ac:dyDescent="0.25">
      <c r="A179" s="302"/>
      <c r="B179" s="303"/>
      <c r="C179" s="303"/>
      <c r="D179" s="303"/>
      <c r="E179" s="303">
        <v>5</v>
      </c>
      <c r="F179" s="303"/>
      <c r="G179" s="303"/>
      <c r="H179" s="309"/>
      <c r="I179" s="308"/>
      <c r="J179" s="303"/>
      <c r="K179" s="303"/>
      <c r="L179" s="303"/>
      <c r="M179" s="303"/>
      <c r="N179" s="368"/>
      <c r="O179" s="368"/>
      <c r="P179" s="308">
        <v>5</v>
      </c>
      <c r="Q179" s="308"/>
      <c r="R179" s="308"/>
      <c r="S179" s="308"/>
    </row>
    <row r="180" spans="1:20" x14ac:dyDescent="0.25">
      <c r="A180" s="302"/>
      <c r="B180" s="303"/>
      <c r="C180" s="303"/>
      <c r="D180" s="303"/>
      <c r="E180" s="303">
        <v>20</v>
      </c>
      <c r="F180" s="303"/>
      <c r="G180" s="303"/>
      <c r="H180" s="309"/>
      <c r="I180" s="308"/>
      <c r="J180" s="303"/>
      <c r="K180" s="303"/>
      <c r="L180" s="303"/>
      <c r="M180" s="303"/>
      <c r="N180" s="368"/>
      <c r="O180" s="368"/>
      <c r="P180" s="308">
        <v>10</v>
      </c>
      <c r="Q180" s="308"/>
      <c r="R180" s="308"/>
      <c r="S180" s="308"/>
    </row>
    <row r="181" spans="1:20" ht="15.75" thickBot="1" x14ac:dyDescent="0.3">
      <c r="A181" s="311"/>
      <c r="B181" s="312"/>
      <c r="C181" s="312"/>
      <c r="D181" s="312"/>
      <c r="E181" s="312">
        <v>30</v>
      </c>
      <c r="F181" s="312"/>
      <c r="G181" s="312"/>
      <c r="H181" s="313"/>
      <c r="I181" s="314"/>
      <c r="J181" s="312"/>
      <c r="K181" s="312"/>
      <c r="L181" s="312"/>
      <c r="M181" s="312"/>
      <c r="N181" s="369"/>
      <c r="O181" s="369"/>
      <c r="P181" s="314">
        <v>20</v>
      </c>
      <c r="Q181" s="314"/>
      <c r="R181" s="314"/>
      <c r="S181" s="314"/>
    </row>
    <row r="182" spans="1:20" x14ac:dyDescent="0.25">
      <c r="E182" s="292">
        <v>40</v>
      </c>
    </row>
    <row r="183" spans="1:20" x14ac:dyDescent="0.25">
      <c r="E183" s="292">
        <v>50</v>
      </c>
    </row>
    <row r="184" spans="1:20" s="294" customFormat="1" x14ac:dyDescent="0.25">
      <c r="A184" s="292"/>
      <c r="B184" s="292"/>
      <c r="C184" s="292"/>
      <c r="D184" s="292"/>
      <c r="E184" s="292">
        <v>24</v>
      </c>
      <c r="F184" s="292"/>
      <c r="G184" s="292"/>
      <c r="H184" s="295"/>
      <c r="J184" s="292"/>
      <c r="K184" s="292"/>
      <c r="L184" s="292"/>
      <c r="M184" s="292"/>
      <c r="N184" s="364"/>
      <c r="O184" s="364"/>
      <c r="T184" s="291"/>
    </row>
    <row r="185" spans="1:20" s="294" customFormat="1" x14ac:dyDescent="0.25">
      <c r="A185" s="292"/>
      <c r="B185" s="292"/>
      <c r="C185" s="292"/>
      <c r="D185" s="292"/>
      <c r="E185" s="292">
        <v>18</v>
      </c>
      <c r="F185" s="292"/>
      <c r="G185" s="292"/>
      <c r="H185" s="295"/>
      <c r="J185" s="292"/>
      <c r="K185" s="292"/>
      <c r="L185" s="292"/>
      <c r="M185" s="292"/>
      <c r="N185" s="364"/>
      <c r="O185" s="364"/>
      <c r="T185" s="290"/>
    </row>
    <row r="186" spans="1:20" x14ac:dyDescent="0.25">
      <c r="T186" s="290"/>
    </row>
    <row r="187" spans="1:20" s="294" customFormat="1" x14ac:dyDescent="0.25">
      <c r="A187" s="292"/>
      <c r="B187" s="292"/>
      <c r="C187" s="292"/>
      <c r="D187" s="292"/>
      <c r="E187" s="292" t="s">
        <v>116</v>
      </c>
      <c r="F187" s="292"/>
      <c r="G187" s="292"/>
      <c r="H187" s="295"/>
      <c r="J187" s="292"/>
      <c r="K187" s="292"/>
      <c r="L187" s="292"/>
      <c r="M187" s="292"/>
      <c r="N187" s="364"/>
      <c r="O187" s="364"/>
      <c r="T187" s="291"/>
    </row>
    <row r="188" spans="1:20" x14ac:dyDescent="0.25">
      <c r="T188" s="290"/>
    </row>
  </sheetData>
  <sheetProtection selectLockedCells="1" selectUnlockedCells="1"/>
  <dataConsolidate/>
  <mergeCells count="373">
    <mergeCell ref="D81:F81"/>
    <mergeCell ref="G81:P81"/>
    <mergeCell ref="R78:S78"/>
    <mergeCell ref="R79:S79"/>
    <mergeCell ref="R80:S80"/>
    <mergeCell ref="R81:S81"/>
    <mergeCell ref="F56:F58"/>
    <mergeCell ref="E56:E58"/>
    <mergeCell ref="D56:D58"/>
    <mergeCell ref="H67:H68"/>
    <mergeCell ref="S67:S68"/>
    <mergeCell ref="S69:S70"/>
    <mergeCell ref="S61:S62"/>
    <mergeCell ref="S64:S66"/>
    <mergeCell ref="R61:R62"/>
    <mergeCell ref="R71:R72"/>
    <mergeCell ref="R73:R74"/>
    <mergeCell ref="R69:R70"/>
    <mergeCell ref="R67:R68"/>
    <mergeCell ref="H56:H58"/>
    <mergeCell ref="K59:K62"/>
    <mergeCell ref="G56:G58"/>
    <mergeCell ref="L56:L58"/>
    <mergeCell ref="K56:K58"/>
    <mergeCell ref="D45:D47"/>
    <mergeCell ref="E45:E47"/>
    <mergeCell ref="P15:P16"/>
    <mergeCell ref="L15:L16"/>
    <mergeCell ref="G53:G55"/>
    <mergeCell ref="Q28:Q29"/>
    <mergeCell ref="L27:L29"/>
    <mergeCell ref="L53:L55"/>
    <mergeCell ref="Q50:Q51"/>
    <mergeCell ref="P50:P51"/>
    <mergeCell ref="K50:K51"/>
    <mergeCell ref="L50:L51"/>
    <mergeCell ref="I30:I31"/>
    <mergeCell ref="I27:I29"/>
    <mergeCell ref="H48:H49"/>
    <mergeCell ref="H45:H47"/>
    <mergeCell ref="H50:H51"/>
    <mergeCell ref="Q18:Q19"/>
    <mergeCell ref="P18:P19"/>
    <mergeCell ref="K53:K55"/>
    <mergeCell ref="L42:L44"/>
    <mergeCell ref="K48:K49"/>
    <mergeCell ref="L45:L47"/>
    <mergeCell ref="J45:J47"/>
    <mergeCell ref="A7:S7"/>
    <mergeCell ref="A1:B3"/>
    <mergeCell ref="G15:G16"/>
    <mergeCell ref="C2:H2"/>
    <mergeCell ref="P3:S3"/>
    <mergeCell ref="B15:B16"/>
    <mergeCell ref="D13:D14"/>
    <mergeCell ref="F13:F14"/>
    <mergeCell ref="P8:S8"/>
    <mergeCell ref="S9:S10"/>
    <mergeCell ref="H15:H16"/>
    <mergeCell ref="F9:H9"/>
    <mergeCell ref="B9:B10"/>
    <mergeCell ref="D9:D10"/>
    <mergeCell ref="C9:C10"/>
    <mergeCell ref="A9:A10"/>
    <mergeCell ref="F8:H8"/>
    <mergeCell ref="I9:I10"/>
    <mergeCell ref="T1:T8"/>
    <mergeCell ref="C4:S5"/>
    <mergeCell ref="C3:H3"/>
    <mergeCell ref="F11:F12"/>
    <mergeCell ref="C11:C12"/>
    <mergeCell ref="E9:E10"/>
    <mergeCell ref="D11:D12"/>
    <mergeCell ref="E11:E12"/>
    <mergeCell ref="D15:D16"/>
    <mergeCell ref="Q9:Q10"/>
    <mergeCell ref="J9:L9"/>
    <mergeCell ref="M9:O9"/>
    <mergeCell ref="Q15:Q16"/>
    <mergeCell ref="J13:J14"/>
    <mergeCell ref="K13:K14"/>
    <mergeCell ref="I2:O2"/>
    <mergeCell ref="I3:O3"/>
    <mergeCell ref="I8:O8"/>
    <mergeCell ref="A8:E8"/>
    <mergeCell ref="C1:S1"/>
    <mergeCell ref="P2:S2"/>
    <mergeCell ref="R9:R10"/>
    <mergeCell ref="P9:P10"/>
    <mergeCell ref="S15:S16"/>
    <mergeCell ref="D40:D41"/>
    <mergeCell ref="F42:F44"/>
    <mergeCell ref="L40:L41"/>
    <mergeCell ref="L32:L36"/>
    <mergeCell ref="K30:K31"/>
    <mergeCell ref="L30:L31"/>
    <mergeCell ref="K27:K29"/>
    <mergeCell ref="J27:J29"/>
    <mergeCell ref="J37:J39"/>
    <mergeCell ref="K37:K39"/>
    <mergeCell ref="L37:L39"/>
    <mergeCell ref="E42:E44"/>
    <mergeCell ref="D42:D44"/>
    <mergeCell ref="R64:R66"/>
    <mergeCell ref="R32:R35"/>
    <mergeCell ref="G42:G44"/>
    <mergeCell ref="H42:H44"/>
    <mergeCell ref="K42:K44"/>
    <mergeCell ref="M37:M39"/>
    <mergeCell ref="J42:J44"/>
    <mergeCell ref="K45:K47"/>
    <mergeCell ref="G48:G49"/>
    <mergeCell ref="G64:G66"/>
    <mergeCell ref="Q45:Q47"/>
    <mergeCell ref="R45:R47"/>
    <mergeCell ref="H40:H41"/>
    <mergeCell ref="K40:K41"/>
    <mergeCell ref="J59:J62"/>
    <mergeCell ref="Q61:Q62"/>
    <mergeCell ref="L59:L62"/>
    <mergeCell ref="P61:P62"/>
    <mergeCell ref="G40:G41"/>
    <mergeCell ref="P64:P66"/>
    <mergeCell ref="H53:H55"/>
    <mergeCell ref="G45:G47"/>
    <mergeCell ref="I53:I55"/>
    <mergeCell ref="O71:O72"/>
    <mergeCell ref="F59:F62"/>
    <mergeCell ref="G59:G62"/>
    <mergeCell ref="H59:H62"/>
    <mergeCell ref="J67:J68"/>
    <mergeCell ref="N64:N66"/>
    <mergeCell ref="J64:J66"/>
    <mergeCell ref="O67:O68"/>
    <mergeCell ref="O64:O66"/>
    <mergeCell ref="F71:F72"/>
    <mergeCell ref="H64:H66"/>
    <mergeCell ref="H71:H72"/>
    <mergeCell ref="G69:G70"/>
    <mergeCell ref="H69:H70"/>
    <mergeCell ref="F64:F66"/>
    <mergeCell ref="G71:G72"/>
    <mergeCell ref="G67:G68"/>
    <mergeCell ref="L67:L68"/>
    <mergeCell ref="K67:K68"/>
    <mergeCell ref="J56:J58"/>
    <mergeCell ref="K69:K70"/>
    <mergeCell ref="A30:A39"/>
    <mergeCell ref="A27:A29"/>
    <mergeCell ref="F40:F41"/>
    <mergeCell ref="B56:B62"/>
    <mergeCell ref="B40:B41"/>
    <mergeCell ref="C40:C41"/>
    <mergeCell ref="E40:E41"/>
    <mergeCell ref="C21:C23"/>
    <mergeCell ref="B27:B29"/>
    <mergeCell ref="C30:C31"/>
    <mergeCell ref="C59:C62"/>
    <mergeCell ref="C53:C55"/>
    <mergeCell ref="C25:C26"/>
    <mergeCell ref="D25:D26"/>
    <mergeCell ref="E25:E26"/>
    <mergeCell ref="C27:C29"/>
    <mergeCell ref="E21:E23"/>
    <mergeCell ref="B45:B47"/>
    <mergeCell ref="D59:D62"/>
    <mergeCell ref="E59:E62"/>
    <mergeCell ref="B53:B55"/>
    <mergeCell ref="A45:A47"/>
    <mergeCell ref="C56:C58"/>
    <mergeCell ref="L64:L66"/>
    <mergeCell ref="K64:K66"/>
    <mergeCell ref="A11:A14"/>
    <mergeCell ref="B11:B14"/>
    <mergeCell ref="C13:C14"/>
    <mergeCell ref="B18:B20"/>
    <mergeCell ref="E15:E16"/>
    <mergeCell ref="F15:F16"/>
    <mergeCell ref="J15:J16"/>
    <mergeCell ref="H11:H12"/>
    <mergeCell ref="A42:A44"/>
    <mergeCell ref="B42:B44"/>
    <mergeCell ref="A40:A41"/>
    <mergeCell ref="H37:H39"/>
    <mergeCell ref="G37:G39"/>
    <mergeCell ref="H32:H36"/>
    <mergeCell ref="C42:C44"/>
    <mergeCell ref="C32:C36"/>
    <mergeCell ref="D32:D36"/>
    <mergeCell ref="A21:A26"/>
    <mergeCell ref="C45:C47"/>
    <mergeCell ref="B21:B26"/>
    <mergeCell ref="C64:C66"/>
    <mergeCell ref="D21:D23"/>
    <mergeCell ref="A73:A77"/>
    <mergeCell ref="B73:B77"/>
    <mergeCell ref="A80:F80"/>
    <mergeCell ref="G73:G74"/>
    <mergeCell ref="H73:H74"/>
    <mergeCell ref="J73:J74"/>
    <mergeCell ref="L73:L74"/>
    <mergeCell ref="P73:P74"/>
    <mergeCell ref="A79:F79"/>
    <mergeCell ref="G80:P80"/>
    <mergeCell ref="J75:J76"/>
    <mergeCell ref="G78:P78"/>
    <mergeCell ref="F73:F74"/>
    <mergeCell ref="D73:D74"/>
    <mergeCell ref="E73:E74"/>
    <mergeCell ref="G75:G76"/>
    <mergeCell ref="K75:K76"/>
    <mergeCell ref="H75:H76"/>
    <mergeCell ref="I75:I76"/>
    <mergeCell ref="K73:K74"/>
    <mergeCell ref="G79:P79"/>
    <mergeCell ref="A78:F78"/>
    <mergeCell ref="D75:D76"/>
    <mergeCell ref="E75:E76"/>
    <mergeCell ref="A67:A70"/>
    <mergeCell ref="A64:A66"/>
    <mergeCell ref="B64:B66"/>
    <mergeCell ref="C48:C49"/>
    <mergeCell ref="A48:A52"/>
    <mergeCell ref="B48:B52"/>
    <mergeCell ref="A56:A62"/>
    <mergeCell ref="B71:B72"/>
    <mergeCell ref="C50:C51"/>
    <mergeCell ref="C69:C70"/>
    <mergeCell ref="A53:A55"/>
    <mergeCell ref="C67:C68"/>
    <mergeCell ref="A71:A72"/>
    <mergeCell ref="D64:D66"/>
    <mergeCell ref="F48:F49"/>
    <mergeCell ref="D53:D55"/>
    <mergeCell ref="D50:D51"/>
    <mergeCell ref="E64:E66"/>
    <mergeCell ref="E50:E51"/>
    <mergeCell ref="E53:E55"/>
    <mergeCell ref="F53:F55"/>
    <mergeCell ref="C71:C72"/>
    <mergeCell ref="D71:D72"/>
    <mergeCell ref="E71:E72"/>
    <mergeCell ref="F50:F51"/>
    <mergeCell ref="D48:D49"/>
    <mergeCell ref="E48:E49"/>
    <mergeCell ref="F75:F76"/>
    <mergeCell ref="B67:B70"/>
    <mergeCell ref="C75:C76"/>
    <mergeCell ref="C73:C74"/>
    <mergeCell ref="Q75:Q76"/>
    <mergeCell ref="R75:R76"/>
    <mergeCell ref="L75:L76"/>
    <mergeCell ref="P75:P76"/>
    <mergeCell ref="D69:D70"/>
    <mergeCell ref="E69:E70"/>
    <mergeCell ref="Q73:Q74"/>
    <mergeCell ref="Q71:Q72"/>
    <mergeCell ref="J71:J72"/>
    <mergeCell ref="K71:K72"/>
    <mergeCell ref="L71:L72"/>
    <mergeCell ref="L69:L70"/>
    <mergeCell ref="Q67:Q68"/>
    <mergeCell ref="J69:J70"/>
    <mergeCell ref="F69:F70"/>
    <mergeCell ref="F67:F68"/>
    <mergeCell ref="P69:P70"/>
    <mergeCell ref="D67:D68"/>
    <mergeCell ref="E67:E68"/>
    <mergeCell ref="P71:P72"/>
    <mergeCell ref="B30:B39"/>
    <mergeCell ref="C37:C39"/>
    <mergeCell ref="D37:D39"/>
    <mergeCell ref="E37:E39"/>
    <mergeCell ref="F37:F39"/>
    <mergeCell ref="G30:G31"/>
    <mergeCell ref="H30:H31"/>
    <mergeCell ref="E27:E29"/>
    <mergeCell ref="D27:D29"/>
    <mergeCell ref="D30:D31"/>
    <mergeCell ref="E30:E31"/>
    <mergeCell ref="F32:F36"/>
    <mergeCell ref="G32:G36"/>
    <mergeCell ref="G27:G29"/>
    <mergeCell ref="F27:F29"/>
    <mergeCell ref="E32:E36"/>
    <mergeCell ref="H27:H29"/>
    <mergeCell ref="F30:F31"/>
    <mergeCell ref="G18:G19"/>
    <mergeCell ref="F18:F19"/>
    <mergeCell ref="L13:L14"/>
    <mergeCell ref="J11:J12"/>
    <mergeCell ref="A15:A16"/>
    <mergeCell ref="C15:C16"/>
    <mergeCell ref="K18:K19"/>
    <mergeCell ref="G13:G14"/>
    <mergeCell ref="H13:H14"/>
    <mergeCell ref="E13:E14"/>
    <mergeCell ref="C18:C19"/>
    <mergeCell ref="A18:A20"/>
    <mergeCell ref="G11:G12"/>
    <mergeCell ref="K11:K12"/>
    <mergeCell ref="L11:L12"/>
    <mergeCell ref="J18:J19"/>
    <mergeCell ref="L18:L19"/>
    <mergeCell ref="H18:H19"/>
    <mergeCell ref="D18:D19"/>
    <mergeCell ref="E18:E19"/>
    <mergeCell ref="K15:K16"/>
    <mergeCell ref="G21:G23"/>
    <mergeCell ref="H21:H23"/>
    <mergeCell ref="H25:H26"/>
    <mergeCell ref="F21:F23"/>
    <mergeCell ref="Q25:Q26"/>
    <mergeCell ref="L25:L26"/>
    <mergeCell ref="I21:I23"/>
    <mergeCell ref="M21:M23"/>
    <mergeCell ref="L21:L23"/>
    <mergeCell ref="K21:K23"/>
    <mergeCell ref="P25:P26"/>
    <mergeCell ref="J21:J23"/>
    <mergeCell ref="K25:K26"/>
    <mergeCell ref="P40:P41"/>
    <mergeCell ref="J40:J41"/>
    <mergeCell ref="M53:M55"/>
    <mergeCell ref="P45:P47"/>
    <mergeCell ref="J50:J51"/>
    <mergeCell ref="J48:J49"/>
    <mergeCell ref="L48:L49"/>
    <mergeCell ref="P48:P49"/>
    <mergeCell ref="F25:F26"/>
    <mergeCell ref="G25:G26"/>
    <mergeCell ref="J25:J26"/>
    <mergeCell ref="P53:P54"/>
    <mergeCell ref="P28:P29"/>
    <mergeCell ref="P37:P39"/>
    <mergeCell ref="M35:M36"/>
    <mergeCell ref="I37:I39"/>
    <mergeCell ref="N37:N39"/>
    <mergeCell ref="O37:O39"/>
    <mergeCell ref="G50:G51"/>
    <mergeCell ref="F45:F47"/>
    <mergeCell ref="J53:J55"/>
    <mergeCell ref="Q32:Q35"/>
    <mergeCell ref="P32:P35"/>
    <mergeCell ref="I34:I35"/>
    <mergeCell ref="J32:J36"/>
    <mergeCell ref="K32:K36"/>
    <mergeCell ref="T25:T26"/>
    <mergeCell ref="R30:R31"/>
    <mergeCell ref="Q30:Q31"/>
    <mergeCell ref="P30:P31"/>
    <mergeCell ref="M30:M31"/>
    <mergeCell ref="J30:J31"/>
    <mergeCell ref="R25:R26"/>
    <mergeCell ref="T61:T62"/>
    <mergeCell ref="T45:T47"/>
    <mergeCell ref="T50:T51"/>
    <mergeCell ref="T9:T10"/>
    <mergeCell ref="R15:R16"/>
    <mergeCell ref="T15:T16"/>
    <mergeCell ref="T32:T35"/>
    <mergeCell ref="S45:S47"/>
    <mergeCell ref="S50:S51"/>
    <mergeCell ref="S18:S19"/>
    <mergeCell ref="S28:S29"/>
    <mergeCell ref="S48:S49"/>
    <mergeCell ref="S32:S35"/>
    <mergeCell ref="S25:S26"/>
    <mergeCell ref="R13:R14"/>
    <mergeCell ref="R28:R29"/>
    <mergeCell ref="R21:R23"/>
    <mergeCell ref="R18:R19"/>
    <mergeCell ref="R50:R51"/>
  </mergeCells>
  <conditionalFormatting sqref="H11 H67 L67 H75 H77 L77 H13 H15 H17:H18 H42 L42 L75 H50 L50 H73 L73 H69 L69 H71 L71 L13 L15 H48 L48 L17:L18 H20:H21 L20:L21 H27 L27 L30 H30 L37 H37 L32 H32 H40 L40 H45 L45 H52:H53 L52:L53 H56 H59 L56 L59 H63:H65 L63:L65 H25 L25">
    <cfRule type="cellIs" dxfId="57" priority="25" stopIfTrue="1" operator="equal">
      <formula>"ZONA DE RIESGO INACEPTABLE"</formula>
    </cfRule>
    <cfRule type="cellIs" dxfId="56" priority="26" stopIfTrue="1" operator="equal">
      <formula>"ZONA DE RIESGO IMPORTANTE"</formula>
    </cfRule>
    <cfRule type="cellIs" dxfId="55" priority="27" stopIfTrue="1" operator="equal">
      <formula>"ZONA DE RIESGO MODERADO"</formula>
    </cfRule>
    <cfRule type="cellIs" dxfId="54" priority="28" stopIfTrue="1" operator="equal">
      <formula>"ZONA DE RIESGO ACEPTABLE"</formula>
    </cfRule>
  </conditionalFormatting>
  <conditionalFormatting sqref="H11 H67 L67 H75 H77 L77 H13 H15 H17:H18 H42 L42 L75 H50 L50 H73 L73 H69 L69 H71 L71 L13 L15 H48 L48 L17:L18 H20:H21 L20:L21 H27 L27 L30 H30 L37 H37 L32 H32 H40 L40 H45 L45 H52:H53 L52:L53 H56 H59 L56 L59 H63:H65 L63:L65 H25 L25">
    <cfRule type="cellIs" dxfId="53" priority="21" stopIfTrue="1" operator="equal">
      <formula>"ZONA DE RIESGO BAJA"</formula>
    </cfRule>
    <cfRule type="cellIs" dxfId="52" priority="22" stopIfTrue="1" operator="equal">
      <formula>"ZONA DE RIESGO MODERADA"</formula>
    </cfRule>
    <cfRule type="cellIs" dxfId="51" priority="23" stopIfTrue="1" operator="equal">
      <formula>"ZONA DE RIESGO ALTA"</formula>
    </cfRule>
    <cfRule type="cellIs" dxfId="50" priority="24" stopIfTrue="1" operator="equal">
      <formula>"ZONA DE RIESGO EXTREMA"</formula>
    </cfRule>
  </conditionalFormatting>
  <conditionalFormatting sqref="L11">
    <cfRule type="cellIs" dxfId="49" priority="10" stopIfTrue="1" operator="equal">
      <formula>"ZONA DE RIESGO IMPORTANTE"</formula>
    </cfRule>
    <cfRule type="cellIs" dxfId="48" priority="11" stopIfTrue="1" operator="equal">
      <formula>"ZONA DE RIESGO MODERADO"</formula>
    </cfRule>
    <cfRule type="cellIs" dxfId="47" priority="12" stopIfTrue="1" operator="equal">
      <formula>"ZONA DE RIESGO ACEPTABLE"</formula>
    </cfRule>
  </conditionalFormatting>
  <conditionalFormatting sqref="L11">
    <cfRule type="cellIs" dxfId="46" priority="9" stopIfTrue="1" operator="equal">
      <formula>"ZONA DE RIESGO INACEPTABLE"</formula>
    </cfRule>
  </conditionalFormatting>
  <conditionalFormatting sqref="L11">
    <cfRule type="cellIs" dxfId="45" priority="5" stopIfTrue="1" operator="equal">
      <formula>"ZONA DE RIESGO INACEPTABLE"</formula>
    </cfRule>
    <cfRule type="cellIs" dxfId="44" priority="6" stopIfTrue="1" operator="equal">
      <formula>"ZONA DE RIESGO IMPORTANTE"</formula>
    </cfRule>
    <cfRule type="cellIs" dxfId="43" priority="7" stopIfTrue="1" operator="equal">
      <formula>"ZONA DE RIESGO MODERADO"</formula>
    </cfRule>
    <cfRule type="cellIs" dxfId="42" priority="8" stopIfTrue="1" operator="equal">
      <formula>"ZONA DE RIESGO ACEPTABLE"</formula>
    </cfRule>
  </conditionalFormatting>
  <conditionalFormatting sqref="L11">
    <cfRule type="cellIs" dxfId="41" priority="1" stopIfTrue="1" operator="equal">
      <formula>"ZONA DE RIESGO BAJA"</formula>
    </cfRule>
    <cfRule type="cellIs" dxfId="40" priority="2" stopIfTrue="1" operator="equal">
      <formula>"ZONA DE RIESGO MODERADA"</formula>
    </cfRule>
    <cfRule type="cellIs" dxfId="39" priority="3" stopIfTrue="1" operator="equal">
      <formula>"ZONA DE RIESGO ALTA"</formula>
    </cfRule>
    <cfRule type="cellIs" dxfId="38" priority="4" stopIfTrue="1" operator="equal">
      <formula>"ZONA DE RIESGO EXTREMA"</formula>
    </cfRule>
  </conditionalFormatting>
  <dataValidations xWindow="562" yWindow="488" count="2">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E75:H75 J75:L75 E11:H11 E13:H13 E15:H15 E17:H18 J40:M40 O67 E50:H50 E77:L77 J50:M50 E73:H73 O73:O77 J73:L73 M72:M77 N67:N77 E67:H67 J67:L67 E71:H71 E69:H69 J71:M71 J69:M69 O69:O71 E63:H65 M19:M21 J13:M13 M11:M12 J15:M15 M14 J17:L17 E48:H48 J48:L48 J18:M18 M16:M17 E20:H21 I11:I21 J20:L21 J27:L27 E27:H27 I40:I41 J32:L32 E32:H32 E30:L30 E40:H40 E37:H37 E42:H42 J42:L42 J45:L45 E45:H45 M41:M49 N42:O58 M51:M53 J52:L53 I45:I53 E52:H53 E56:H56 J56:L56 F59:H59 J63:L65 J59:L59 I32:I34 M63:O64 M65:M68 M70 M25:M30 E25:H25 I25:I27 J25:L25 J11:K11 I56:I75 M32:M35 J37:M37 I36:I37 M56:M62 N40 N11:N37 O11:O37 O40"/>
    <dataValidation type="list" allowBlank="1" showInputMessage="1" showErrorMessage="1" sqref="L11">
      <formula1>$N$182:$N$185</formula1>
    </dataValidation>
  </dataValidations>
  <hyperlinks>
    <hyperlink ref="T60" r:id="rId1" display="https://zoom.us/j/99241467182?pwd=V0JLUENQV1FHNVpyZVlkL0tiMEpnUT09 "/>
    <hyperlink ref="T59" r:id="rId2" location="/judiciales/gestionarProcesosCasos" display="https://services.defensajuridica.gov.co/ekoguims/#/judiciales/gestionarProcesosCasos"/>
  </hyperlinks>
  <printOptions horizontalCentered="1" verticalCentered="1"/>
  <pageMargins left="0.19685039370078741" right="0.19685039370078741" top="0.31496062992125984" bottom="0.23622047244094491" header="0" footer="0"/>
  <pageSetup scale="19" orientation="landscape" r:id="rId3"/>
  <headerFooter alignWithMargins="0"/>
  <rowBreaks count="4" manualBreakCount="4">
    <brk id="20" max="19" man="1"/>
    <brk id="47" max="19" man="1"/>
    <brk id="62" max="19" man="1"/>
    <brk id="81" max="20"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43"/>
  <sheetViews>
    <sheetView view="pageBreakPreview" topLeftCell="B1" zoomScale="80" zoomScaleNormal="70" zoomScaleSheetLayoutView="80" workbookViewId="0">
      <selection activeCell="D38" sqref="D38"/>
    </sheetView>
  </sheetViews>
  <sheetFormatPr baseColWidth="10" defaultRowHeight="13.5" x14ac:dyDescent="0.25"/>
  <cols>
    <col min="1" max="2" width="3.42578125" customWidth="1"/>
    <col min="4" max="4" width="31.85546875" customWidth="1"/>
    <col min="5" max="5" width="16.85546875" customWidth="1"/>
    <col min="6" max="6" width="16.85546875" hidden="1" customWidth="1"/>
    <col min="7" max="7" width="19.140625" hidden="1" customWidth="1"/>
    <col min="8" max="14" width="16.85546875" hidden="1" customWidth="1"/>
    <col min="15" max="15" width="16.85546875" customWidth="1"/>
  </cols>
  <sheetData>
    <row r="4" spans="3:15" ht="29.25" customHeight="1" x14ac:dyDescent="0.25">
      <c r="C4" s="529" t="s">
        <v>115</v>
      </c>
      <c r="D4" s="529"/>
      <c r="E4" s="529"/>
      <c r="F4" s="529"/>
      <c r="G4" s="529"/>
      <c r="H4" s="529"/>
      <c r="I4" s="529"/>
      <c r="J4" s="529"/>
      <c r="K4" s="529"/>
      <c r="L4" s="529"/>
      <c r="M4" s="529"/>
      <c r="N4" s="529"/>
      <c r="O4" s="529"/>
    </row>
    <row r="5" spans="3:15" ht="25.5" x14ac:dyDescent="0.25">
      <c r="C5" s="528" t="s">
        <v>86</v>
      </c>
      <c r="D5" s="528" t="s">
        <v>21</v>
      </c>
      <c r="E5" s="151" t="s">
        <v>87</v>
      </c>
      <c r="F5" s="528" t="s">
        <v>88</v>
      </c>
      <c r="G5" s="528"/>
      <c r="H5" s="528"/>
      <c r="I5" s="528"/>
      <c r="J5" s="528"/>
      <c r="K5" s="528"/>
      <c r="L5" s="528"/>
      <c r="M5" s="528"/>
      <c r="N5" s="528"/>
      <c r="O5" s="528"/>
    </row>
    <row r="6" spans="3:15" ht="25.5" x14ac:dyDescent="0.25">
      <c r="C6" s="528"/>
      <c r="D6" s="528"/>
      <c r="E6" s="151" t="s">
        <v>89</v>
      </c>
      <c r="F6" s="151" t="s">
        <v>29</v>
      </c>
      <c r="G6" s="151" t="s">
        <v>30</v>
      </c>
      <c r="H6" s="151"/>
      <c r="I6" s="151"/>
      <c r="J6" s="151"/>
      <c r="K6" s="151"/>
      <c r="L6" s="151"/>
      <c r="M6" s="151"/>
      <c r="N6" s="151"/>
      <c r="O6" s="151" t="s">
        <v>89</v>
      </c>
    </row>
    <row r="7" spans="3:15" ht="57.75" customHeight="1" x14ac:dyDescent="0.25">
      <c r="C7" s="25" t="str">
        <f>'Admón. Riesgos'!C11</f>
        <v>R1</v>
      </c>
      <c r="D7" s="173" t="str">
        <f>'Valoracion '!B11</f>
        <v>Decisiones ajustadas a intereses particulares</v>
      </c>
      <c r="E7" s="25" t="str">
        <f>'Admón. Riesgos'!O11</f>
        <v>ZONA DE RIESGO EXTREMA</v>
      </c>
      <c r="F7" s="28" t="str">
        <f>'Valoracion '!L11</f>
        <v>MAYOR</v>
      </c>
      <c r="G7" s="28" t="str">
        <f>'Valoracion '!N11</f>
        <v>POSIBLE</v>
      </c>
      <c r="H7" s="28"/>
      <c r="I7" s="28"/>
      <c r="J7" s="28"/>
      <c r="K7" s="28"/>
      <c r="L7" s="28"/>
      <c r="M7" s="28"/>
      <c r="N7" s="28" t="str">
        <f>CONCATENATE(G7,F7)</f>
        <v>POSIBLEMAYOR</v>
      </c>
      <c r="O7" s="25" t="str">
        <f>'Valoracion '!P11</f>
        <v>ZONA DE RIESGO ALTA</v>
      </c>
    </row>
    <row r="8" spans="3:15" ht="76.5" customHeight="1" x14ac:dyDescent="0.25">
      <c r="C8" s="25" t="str">
        <f>'Admón. Riesgos'!C12</f>
        <v>R2</v>
      </c>
      <c r="D8" s="173" t="str">
        <f>'Valoracion '!B13</f>
        <v>Utilización indebida de información oficial privilegiada en temas relacionados con el ordenamiento y planificación</v>
      </c>
      <c r="E8" s="25" t="str">
        <f>'Admón. Riesgos'!O12</f>
        <v>ZONA DE RIESGO EXTREMA</v>
      </c>
      <c r="F8" s="28" t="str">
        <f>'Valoracion '!L13</f>
        <v>MAYOR</v>
      </c>
      <c r="G8" s="28" t="str">
        <f>'Valoracion '!N13</f>
        <v>POSIBLE</v>
      </c>
      <c r="H8" s="28"/>
      <c r="I8" s="28"/>
      <c r="J8" s="28"/>
      <c r="K8" s="28"/>
      <c r="L8" s="28"/>
      <c r="M8" s="28"/>
      <c r="N8" s="28" t="str">
        <f>CONCATENATE(G8,F8)</f>
        <v>POSIBLEMAYOR</v>
      </c>
      <c r="O8" s="25" t="str">
        <f>'Valoracion '!P13</f>
        <v>ZONA DE RIESGO ALTA</v>
      </c>
    </row>
    <row r="9" spans="3:15" ht="76.5" customHeight="1" x14ac:dyDescent="0.25">
      <c r="C9" s="25" t="str">
        <f>'Admón. Riesgos'!C13</f>
        <v>R3</v>
      </c>
      <c r="D9" s="173" t="str">
        <f>'Valoracion '!B15</f>
        <v>Sistemas de información susceptibles de manipulación o adulteración</v>
      </c>
      <c r="E9" s="25" t="str">
        <f>'Admón. Riesgos'!O13</f>
        <v>ZONA DE RIESGO EXTREMA</v>
      </c>
      <c r="F9" s="28" t="str">
        <f>'Valoracion '!L15</f>
        <v>MAYOR</v>
      </c>
      <c r="G9" s="28" t="str">
        <f>'Valoracion '!N15</f>
        <v>POSIBLE</v>
      </c>
      <c r="H9" s="28"/>
      <c r="I9" s="28"/>
      <c r="J9" s="28"/>
      <c r="K9" s="28"/>
      <c r="L9" s="28"/>
      <c r="M9" s="28"/>
      <c r="N9" s="28" t="str">
        <f t="shared" ref="N9:N37" si="0">CONCATENATE(G9,F9)</f>
        <v>POSIBLEMAYOR</v>
      </c>
      <c r="O9" s="25" t="str">
        <f>'Valoracion '!P15</f>
        <v>ZONA DE RIESGO ALTA</v>
      </c>
    </row>
    <row r="10" spans="3:15" ht="76.5" customHeight="1" x14ac:dyDescent="0.25">
      <c r="C10" s="25" t="str">
        <f>'Admón. Riesgos'!C14</f>
        <v>R4</v>
      </c>
      <c r="D10" s="173" t="str">
        <f>'Valoracion '!B17</f>
        <v>Prevaricato en la donación de material vegetal</v>
      </c>
      <c r="E10" s="25" t="str">
        <f>'Admón. Riesgos'!O14</f>
        <v>ZONA DE RIESGO EXTREMA</v>
      </c>
      <c r="F10" s="28" t="str">
        <f>'Valoracion '!L17</f>
        <v>MODERADO</v>
      </c>
      <c r="G10" s="28" t="str">
        <f>'Valoracion '!N17</f>
        <v>POSIBLE</v>
      </c>
      <c r="H10" s="28"/>
      <c r="I10" s="28"/>
      <c r="J10" s="28"/>
      <c r="K10" s="28"/>
      <c r="L10" s="28"/>
      <c r="M10" s="28"/>
      <c r="N10" s="28" t="str">
        <f t="shared" si="0"/>
        <v>POSIBLEMODERADO</v>
      </c>
      <c r="O10" s="25" t="str">
        <f>'Valoracion '!P17</f>
        <v>ZONA DE RIESGO MODERADA</v>
      </c>
    </row>
    <row r="11" spans="3:15" ht="76.5" customHeight="1" x14ac:dyDescent="0.25">
      <c r="C11" s="25" t="str">
        <f>'Admón. Riesgos'!C15</f>
        <v>R5</v>
      </c>
      <c r="D11" s="173" t="str">
        <f>'Valoracion '!B18</f>
        <v>Tráfico de influencias al momento de elaboración, programación y ejecución de estudios, diseños y obras y proyectos adelantados por la CDMB</v>
      </c>
      <c r="E11" s="25" t="str">
        <f>'Admón. Riesgos'!O15</f>
        <v>ZONA DE RIESGO EXTREMA</v>
      </c>
      <c r="F11" s="28" t="str">
        <f>'Valoracion '!L18</f>
        <v>MAYOR</v>
      </c>
      <c r="G11" s="28" t="str">
        <f>'Valoracion '!N18</f>
        <v>POSIBLE</v>
      </c>
      <c r="H11" s="28"/>
      <c r="I11" s="28"/>
      <c r="J11" s="28"/>
      <c r="K11" s="28"/>
      <c r="L11" s="28"/>
      <c r="M11" s="28"/>
      <c r="N11" s="28" t="str">
        <f t="shared" si="0"/>
        <v>POSIBLEMAYOR</v>
      </c>
      <c r="O11" s="25" t="str">
        <f>'Valoracion '!P18</f>
        <v>ZONA DE RIESGO ALTA</v>
      </c>
    </row>
    <row r="12" spans="3:15" ht="76.5" customHeight="1" x14ac:dyDescent="0.25">
      <c r="C12" s="25" t="str">
        <f>'Admón. Riesgos'!C16</f>
        <v>R6</v>
      </c>
      <c r="D12" s="173" t="str">
        <f>'Valoracion '!B20</f>
        <v>Fuga de información que tengan carácter de reserva (conceptos técnicos de procesos sancionarios al interior de la entidad, diseños que no hayan sido revisados y entregados a satisfacción)</v>
      </c>
      <c r="E12" s="25" t="str">
        <f>'Admón. Riesgos'!O16</f>
        <v>ZONA DE RIESGO EXTREMA</v>
      </c>
      <c r="F12" s="28" t="str">
        <f>'Valoracion '!L20</f>
        <v>MODERADO</v>
      </c>
      <c r="G12" s="28" t="str">
        <f>'Valoracion '!N20</f>
        <v>PROBABLE</v>
      </c>
      <c r="H12" s="28"/>
      <c r="I12" s="28"/>
      <c r="J12" s="28"/>
      <c r="K12" s="28"/>
      <c r="L12" s="28"/>
      <c r="M12" s="28"/>
      <c r="N12" s="28" t="str">
        <f t="shared" si="0"/>
        <v>PROBABLEMODERADO</v>
      </c>
      <c r="O12" s="25" t="str">
        <f>'Valoracion '!P20</f>
        <v>ZONA DE RIESGO ALTA</v>
      </c>
    </row>
    <row r="13" spans="3:15" ht="76.5" customHeight="1" x14ac:dyDescent="0.25">
      <c r="C13" s="25" t="str">
        <f>'Admón. Riesgos'!C17</f>
        <v>R7</v>
      </c>
      <c r="D13" s="173" t="str">
        <f>'Valoracion '!B21</f>
        <v>Intereses indebidos en la celebración de contratos</v>
      </c>
      <c r="E13" s="25" t="str">
        <f>'Admón. Riesgos'!O17</f>
        <v>ZONA DE RIESGO EXTREMA</v>
      </c>
      <c r="F13" s="28" t="str">
        <f>'Valoracion '!L21</f>
        <v>CATASTROFICO</v>
      </c>
      <c r="G13" s="28" t="str">
        <f>'Valoracion '!N21</f>
        <v>CASI SEGURO</v>
      </c>
      <c r="H13" s="28"/>
      <c r="I13" s="28"/>
      <c r="J13" s="28"/>
      <c r="K13" s="28"/>
      <c r="L13" s="28"/>
      <c r="M13" s="28"/>
      <c r="N13" s="28" t="str">
        <f t="shared" si="0"/>
        <v>CASI SEGUROCATASTROFICO</v>
      </c>
      <c r="O13" s="25" t="str">
        <f>'Valoracion '!P21</f>
        <v>ZONA DE RIESGO EXTREMA</v>
      </c>
    </row>
    <row r="14" spans="3:15" ht="76.5" customHeight="1" x14ac:dyDescent="0.25">
      <c r="C14" s="25" t="str">
        <f>'Admón. Riesgos'!C18</f>
        <v>R8</v>
      </c>
      <c r="D14" s="173" t="str">
        <f>'Valoracion '!B24</f>
        <v>Urgencia manifiesta inexistente</v>
      </c>
      <c r="E14" s="25" t="str">
        <f>'Admón. Riesgos'!O18</f>
        <v>ZONA DE RIESGO EXTREMA</v>
      </c>
      <c r="F14" s="28" t="str">
        <f>'Valoracion '!L24</f>
        <v>CATASTROFICO</v>
      </c>
      <c r="G14" s="28" t="str">
        <f>'Valoracion '!N24</f>
        <v>CASI SEGURO</v>
      </c>
      <c r="H14" s="28"/>
      <c r="I14" s="28"/>
      <c r="J14" s="28"/>
      <c r="K14" s="28"/>
      <c r="L14" s="28"/>
      <c r="M14" s="28"/>
      <c r="N14" s="28" t="str">
        <f t="shared" si="0"/>
        <v>CASI SEGUROCATASTROFICO</v>
      </c>
      <c r="O14" s="25" t="str">
        <f>'Valoracion '!P24</f>
        <v>ZONA DE RIESGO EXTREMA</v>
      </c>
    </row>
    <row r="15" spans="3:15" ht="76.5" customHeight="1" x14ac:dyDescent="0.25">
      <c r="C15" s="25" t="str">
        <f>'Admón. Riesgos'!C19</f>
        <v>R9</v>
      </c>
      <c r="D15" s="287" t="str">
        <f>'Valoracion '!B25</f>
        <v>Utilización indebida de
información oficial privilegiada</v>
      </c>
      <c r="E15" s="25" t="str">
        <f>'Admón. Riesgos'!O19</f>
        <v>ZONA DE RIESGO EXTREMA</v>
      </c>
      <c r="F15" s="28" t="str">
        <f>'Valoracion '!L25</f>
        <v>CATASTROFICO</v>
      </c>
      <c r="G15" s="28" t="str">
        <f>'Valoracion '!N25</f>
        <v>CASI SEGURO</v>
      </c>
      <c r="H15" s="28"/>
      <c r="I15" s="28"/>
      <c r="J15" s="28"/>
      <c r="K15" s="28"/>
      <c r="L15" s="28"/>
      <c r="M15" s="28"/>
      <c r="N15" s="28" t="str">
        <f t="shared" si="0"/>
        <v>CASI SEGUROCATASTROFICO</v>
      </c>
      <c r="O15" s="25" t="str">
        <f>'Valoracion '!P25</f>
        <v>ZONA DE RIESGO EXTREMA</v>
      </c>
    </row>
    <row r="16" spans="3:15" ht="76.5" customHeight="1" x14ac:dyDescent="0.25">
      <c r="C16" s="25" t="str">
        <f>'Admón. Riesgos'!C20</f>
        <v>R10</v>
      </c>
      <c r="D16" s="173" t="str">
        <f>'Valoracion '!B27</f>
        <v>Uso incorrecto de los bienes de propiedad de la entidad.</v>
      </c>
      <c r="E16" s="25" t="str">
        <f>'Admón. Riesgos'!O20</f>
        <v>ZONA DE RIESGO EXTREMA</v>
      </c>
      <c r="F16" s="28" t="str">
        <f>'Valoracion '!L27</f>
        <v>MODERADO</v>
      </c>
      <c r="G16" s="28" t="str">
        <f>'Valoracion '!N27</f>
        <v>POSIBLE</v>
      </c>
      <c r="H16" s="28"/>
      <c r="I16" s="28"/>
      <c r="J16" s="28"/>
      <c r="K16" s="28"/>
      <c r="L16" s="28"/>
      <c r="M16" s="28"/>
      <c r="N16" s="28" t="str">
        <f t="shared" si="0"/>
        <v>POSIBLEMODERADO</v>
      </c>
      <c r="O16" s="25" t="str">
        <f>'Valoracion '!P27</f>
        <v>ZONA DE RIESGO MODERADA</v>
      </c>
    </row>
    <row r="17" spans="3:15" ht="76.5" customHeight="1" x14ac:dyDescent="0.25">
      <c r="C17" s="25" t="str">
        <f>'Admón. Riesgos'!C21</f>
        <v>R11</v>
      </c>
      <c r="D17" s="173" t="str">
        <f>'Valoracion '!B30</f>
        <v>Inversiones de dineros en entidades de dudosa solidez financiera, a cambio de beneficios indebidos para servidores públicos</v>
      </c>
      <c r="E17" s="25" t="str">
        <f>'Admón. Riesgos'!O21</f>
        <v>ZONA DE RIESGO EXTREMA</v>
      </c>
      <c r="F17" s="28" t="str">
        <f>'Valoracion '!L30</f>
        <v>MAYOR</v>
      </c>
      <c r="G17" s="28" t="str">
        <f>'Valoracion '!N30</f>
        <v>POSIBLE</v>
      </c>
      <c r="H17" s="28"/>
      <c r="I17" s="28"/>
      <c r="J17" s="28"/>
      <c r="K17" s="28"/>
      <c r="L17" s="28"/>
      <c r="M17" s="28"/>
      <c r="N17" s="28" t="str">
        <f t="shared" si="0"/>
        <v>POSIBLEMAYOR</v>
      </c>
      <c r="O17" s="25" t="str">
        <f>'Valoracion '!P30</f>
        <v>ZONA DE RIESGO ALTA</v>
      </c>
    </row>
    <row r="18" spans="3:15" ht="76.5" customHeight="1" x14ac:dyDescent="0.25">
      <c r="C18" s="25" t="str">
        <f>'Admón. Riesgos'!C22</f>
        <v>R12</v>
      </c>
      <c r="D18" s="173" t="str">
        <f>'Valoracion '!B31</f>
        <v>Posible pérdida de dinero en la entidad</v>
      </c>
      <c r="E18" s="25" t="str">
        <f>'Admón. Riesgos'!O22</f>
        <v>ZONA DE RIESGO EXTREMA</v>
      </c>
      <c r="F18" s="28" t="str">
        <f>'Valoracion '!L31</f>
        <v>MAYOR</v>
      </c>
      <c r="G18" s="28" t="str">
        <f>'Valoracion '!N31</f>
        <v>PROBABLE</v>
      </c>
      <c r="H18" s="28"/>
      <c r="I18" s="28"/>
      <c r="J18" s="28"/>
      <c r="K18" s="28"/>
      <c r="L18" s="28"/>
      <c r="M18" s="28"/>
      <c r="N18" s="28" t="str">
        <f t="shared" si="0"/>
        <v>PROBABLEMAYOR</v>
      </c>
      <c r="O18" s="25" t="str">
        <f>'Valoracion '!P31</f>
        <v>ZONA DE RIESGO ALTA</v>
      </c>
    </row>
    <row r="19" spans="3:15" ht="76.5" customHeight="1" x14ac:dyDescent="0.25">
      <c r="C19" s="25" t="str">
        <f>'Admón. Riesgos'!C23</f>
        <v>R13</v>
      </c>
      <c r="D19" s="173" t="str">
        <f>'Valoracion '!B35</f>
        <v>Cobro por eliminar cuentas por cobrar de cartera persuasiva (concusión)</v>
      </c>
      <c r="E19" s="25" t="str">
        <f>'Admón. Riesgos'!O23</f>
        <v>ZONA DE RIESGO EXTREMA</v>
      </c>
      <c r="F19" s="28" t="str">
        <f>'Valoracion '!L35</f>
        <v>MAYOR</v>
      </c>
      <c r="G19" s="28" t="str">
        <f>'Valoracion '!N35</f>
        <v>CASI SEGURO</v>
      </c>
      <c r="H19" s="28"/>
      <c r="I19" s="28"/>
      <c r="J19" s="28"/>
      <c r="K19" s="28"/>
      <c r="L19" s="28"/>
      <c r="M19" s="28"/>
      <c r="N19" s="28" t="str">
        <f t="shared" si="0"/>
        <v>CASI SEGUROMAYOR</v>
      </c>
      <c r="O19" s="25" t="str">
        <f>'Valoracion '!P35</f>
        <v>ZONA DE RIESGO ALTA</v>
      </c>
    </row>
    <row r="20" spans="3:15" ht="76.5" customHeight="1" x14ac:dyDescent="0.25">
      <c r="C20" s="25" t="str">
        <f>'Admón. Riesgos'!C24</f>
        <v>R14</v>
      </c>
      <c r="D20" s="173" t="str">
        <f>'Valoracion '!B36</f>
        <v>Decisiones ajustadas a intereses particulares</v>
      </c>
      <c r="E20" s="25" t="str">
        <f>'Admón. Riesgos'!O24</f>
        <v>ZONA DE RIESGO EXTREMA</v>
      </c>
      <c r="F20" s="28" t="str">
        <f>'Valoracion '!L36</f>
        <v>MAYOR</v>
      </c>
      <c r="G20" s="28" t="str">
        <f>'Valoracion '!N36</f>
        <v>IMPROBABLE</v>
      </c>
      <c r="H20" s="28"/>
      <c r="I20" s="28"/>
      <c r="J20" s="28"/>
      <c r="K20" s="28"/>
      <c r="L20" s="28"/>
      <c r="M20" s="28"/>
      <c r="N20" s="28" t="str">
        <f t="shared" si="0"/>
        <v>IMPROBABLEMAYOR</v>
      </c>
      <c r="O20" s="25" t="str">
        <f>'Valoracion '!P36</f>
        <v>ZONA DE RIESGO MODERADA</v>
      </c>
    </row>
    <row r="21" spans="3:15" ht="76.5" customHeight="1" x14ac:dyDescent="0.25">
      <c r="C21" s="25" t="str">
        <f>'Admón. Riesgos'!C25</f>
        <v>R15</v>
      </c>
      <c r="D21" s="28" t="str">
        <f>'Valoracion '!B38</f>
        <v>Extralimitación de Funciones</v>
      </c>
      <c r="E21" s="25" t="str">
        <f>'Admón. Riesgos'!O25</f>
        <v>ZONA DE RIESGO EXTREMA</v>
      </c>
      <c r="F21" s="28" t="str">
        <f>'Valoracion '!L38</f>
        <v>MAYOR</v>
      </c>
      <c r="G21" s="28" t="str">
        <f>'Valoracion '!N38</f>
        <v>POSIBLE</v>
      </c>
      <c r="H21" s="28"/>
      <c r="I21" s="28"/>
      <c r="J21" s="28"/>
      <c r="K21" s="28"/>
      <c r="L21" s="28"/>
      <c r="M21" s="28"/>
      <c r="N21" s="28" t="str">
        <f t="shared" si="0"/>
        <v>POSIBLEMAYOR</v>
      </c>
      <c r="O21" s="25" t="str">
        <f>'Valoracion '!P38</f>
        <v>ZONA DE RIESGO ALTA</v>
      </c>
    </row>
    <row r="22" spans="3:15" ht="76.5" customHeight="1" x14ac:dyDescent="0.25">
      <c r="C22" s="25" t="str">
        <f>'Admón. Riesgos'!C26</f>
        <v>R16</v>
      </c>
      <c r="D22" s="173" t="str">
        <f>'Valoracion '!B41</f>
        <v>Modificación de datos del Sistema de Información Corporativo sin las autorizaciones correspondientes (Riesgo de Corrupción</v>
      </c>
      <c r="E22" s="25" t="str">
        <f>'Admón. Riesgos'!O26</f>
        <v>ZONA DE RIESGO EXTREMA</v>
      </c>
      <c r="F22" s="28" t="str">
        <f>'Valoracion '!L41</f>
        <v>MAYOR</v>
      </c>
      <c r="G22" s="28" t="str">
        <f>'Valoracion '!N41</f>
        <v>CASI SEGURO</v>
      </c>
      <c r="H22" s="28"/>
      <c r="I22" s="28"/>
      <c r="J22" s="28"/>
      <c r="K22" s="28"/>
      <c r="L22" s="28"/>
      <c r="M22" s="28"/>
      <c r="N22" s="28" t="str">
        <f t="shared" si="0"/>
        <v>CASI SEGUROMAYOR</v>
      </c>
      <c r="O22" s="25" t="str">
        <f>'Valoracion '!P41</f>
        <v>ZONA DE RIESGO ALTA</v>
      </c>
    </row>
    <row r="23" spans="3:15" ht="76.5" customHeight="1" x14ac:dyDescent="0.25">
      <c r="C23" s="25" t="str">
        <f>'Admón. Riesgos'!C27</f>
        <v>R17</v>
      </c>
      <c r="D23" s="173" t="str">
        <f>'Valoracion '!B44</f>
        <v>Concusión: Solicitar beneficios económicos por la realización de algún trámite.</v>
      </c>
      <c r="E23" s="25" t="str">
        <f>'Admón. Riesgos'!O27</f>
        <v>ZONA DE RIESGO EXTREMA</v>
      </c>
      <c r="F23" s="28" t="str">
        <f>'Valoracion '!L44</f>
        <v>MAYOR</v>
      </c>
      <c r="G23" s="28" t="str">
        <f>'Valoracion '!N44</f>
        <v>PROBABLE</v>
      </c>
      <c r="H23" s="28"/>
      <c r="I23" s="28"/>
      <c r="J23" s="28"/>
      <c r="K23" s="28"/>
      <c r="L23" s="28"/>
      <c r="M23" s="28"/>
      <c r="N23" s="28" t="str">
        <f t="shared" si="0"/>
        <v>PROBABLEMAYOR</v>
      </c>
      <c r="O23" s="25" t="str">
        <f>'Valoracion '!P44</f>
        <v>ZONA DE RIESGO ALTA</v>
      </c>
    </row>
    <row r="24" spans="3:15" ht="76.5" customHeight="1" x14ac:dyDescent="0.25">
      <c r="C24" s="25" t="str">
        <f>'Admón. Riesgos'!C28</f>
        <v>R18</v>
      </c>
      <c r="D24" s="28" t="str">
        <f>'Valoracion '!B46</f>
        <v>Tráfico de influencias.</v>
      </c>
      <c r="E24" s="25" t="str">
        <f>'Admón. Riesgos'!O28</f>
        <v>ZONA DE RIESGO EXTREMA</v>
      </c>
      <c r="F24" s="28" t="str">
        <f>'Valoracion '!L46</f>
        <v>MAYOR</v>
      </c>
      <c r="G24" s="28" t="str">
        <f>'Valoracion '!N46</f>
        <v>PROBABLE</v>
      </c>
      <c r="H24" s="28"/>
      <c r="I24" s="28"/>
      <c r="J24" s="28"/>
      <c r="K24" s="28"/>
      <c r="L24" s="28"/>
      <c r="M24" s="28"/>
      <c r="N24" s="28" t="str">
        <f t="shared" si="0"/>
        <v>PROBABLEMAYOR</v>
      </c>
      <c r="O24" s="25" t="str">
        <f>'Valoracion '!P46</f>
        <v>ZONA DE RIESGO ALTA</v>
      </c>
    </row>
    <row r="25" spans="3:15" ht="76.5" customHeight="1" x14ac:dyDescent="0.25">
      <c r="C25" s="25" t="str">
        <f>'Admón. Riesgos'!C29</f>
        <v>R19</v>
      </c>
      <c r="D25" s="173" t="str">
        <f>'Valoracion '!B48</f>
        <v>utilización indebida de información oficial privilegiada</v>
      </c>
      <c r="E25" s="25" t="str">
        <f>'Admón. Riesgos'!O29</f>
        <v>ZONA DE RIESGO EXTREMA</v>
      </c>
      <c r="F25" s="28" t="str">
        <f>'Valoracion '!L48</f>
        <v>MODERADO</v>
      </c>
      <c r="G25" s="28" t="str">
        <f>'Valoracion '!N48</f>
        <v>POSIBLE</v>
      </c>
      <c r="H25" s="28"/>
      <c r="I25" s="28"/>
      <c r="J25" s="28"/>
      <c r="K25" s="28"/>
      <c r="L25" s="28"/>
      <c r="M25" s="28"/>
      <c r="N25" s="28" t="str">
        <f t="shared" si="0"/>
        <v>POSIBLEMODERADO</v>
      </c>
      <c r="O25" s="25" t="str">
        <f>'Valoracion '!P48</f>
        <v>ZONA DE RIESGO ALTA</v>
      </c>
    </row>
    <row r="26" spans="3:15" ht="76.5" customHeight="1" x14ac:dyDescent="0.25">
      <c r="C26" s="25" t="str">
        <f>'Admón. Riesgos'!C30</f>
        <v>R20</v>
      </c>
      <c r="D26" s="173" t="str">
        <f>'Valoracion '!B49</f>
        <v>Pérdida de información en los archivos de gestión existentes en la Entidad</v>
      </c>
      <c r="E26" s="25" t="str">
        <f>'Admón. Riesgos'!O30</f>
        <v>ZONA DE RIESGO EXTREMA</v>
      </c>
      <c r="F26" s="28" t="str">
        <f>'Valoracion '!L49</f>
        <v>MAYOR</v>
      </c>
      <c r="G26" s="28" t="str">
        <f>'Valoracion '!N49</f>
        <v>POSIBLE</v>
      </c>
      <c r="H26" s="28"/>
      <c r="I26" s="28"/>
      <c r="J26" s="28"/>
      <c r="K26" s="28"/>
      <c r="L26" s="28"/>
      <c r="M26" s="28"/>
      <c r="N26" s="28" t="str">
        <f t="shared" si="0"/>
        <v>POSIBLEMAYOR</v>
      </c>
      <c r="O26" s="25" t="str">
        <f>'Valoracion '!P49</f>
        <v>ZONA DE RIESGO ALTA</v>
      </c>
    </row>
    <row r="27" spans="3:15" ht="76.5" customHeight="1" x14ac:dyDescent="0.25">
      <c r="C27" s="25" t="str">
        <f>'Admón. Riesgos'!C31</f>
        <v>R21</v>
      </c>
      <c r="D27" s="28" t="str">
        <f>'Valoracion '!B51</f>
        <v xml:space="preserve">Prevaricato </v>
      </c>
      <c r="E27" s="25" t="str">
        <f>'Admón. Riesgos'!O31</f>
        <v>ZONA DE RIESGO EXTREMA</v>
      </c>
      <c r="F27" s="28" t="str">
        <f>'Valoracion '!L51</f>
        <v>MAYOR</v>
      </c>
      <c r="G27" s="28" t="str">
        <f>'Valoracion '!N51</f>
        <v>POSIBLE</v>
      </c>
      <c r="H27" s="28"/>
      <c r="I27" s="28"/>
      <c r="J27" s="28"/>
      <c r="K27" s="28"/>
      <c r="L27" s="28"/>
      <c r="M27" s="28"/>
      <c r="N27" s="28" t="str">
        <f t="shared" si="0"/>
        <v>POSIBLEMAYOR</v>
      </c>
      <c r="O27" s="25" t="str">
        <f>'Valoracion '!P51</f>
        <v>ZONA DE RIESGO ALTA</v>
      </c>
    </row>
    <row r="28" spans="3:15" ht="76.5" customHeight="1" x14ac:dyDescent="0.25">
      <c r="C28" s="25" t="str">
        <f>'Admón. Riesgos'!C32</f>
        <v>R22</v>
      </c>
      <c r="D28" s="28" t="str">
        <f>'Valoracion '!B55</f>
        <v>Tráfico de Influencias.</v>
      </c>
      <c r="E28" s="25" t="str">
        <f>'Admón. Riesgos'!O32</f>
        <v>ZONA DE RIESGO EXTREMA</v>
      </c>
      <c r="F28" s="28" t="str">
        <f>'Valoracion '!L55</f>
        <v>MAYOR</v>
      </c>
      <c r="G28" s="28" t="str">
        <f>'Valoracion '!N55</f>
        <v>POSIBLE</v>
      </c>
      <c r="H28" s="28"/>
      <c r="I28" s="28"/>
      <c r="J28" s="28"/>
      <c r="K28" s="28"/>
      <c r="L28" s="28"/>
      <c r="M28" s="28"/>
      <c r="N28" s="28" t="str">
        <f t="shared" si="0"/>
        <v>POSIBLEMAYOR</v>
      </c>
      <c r="O28" s="25" t="str">
        <f>'Valoracion '!P55</f>
        <v>ZONA DE RIESGO ALTA</v>
      </c>
    </row>
    <row r="29" spans="3:15" ht="76.5" customHeight="1" x14ac:dyDescent="0.25">
      <c r="C29" s="25" t="str">
        <f>'Admón. Riesgos'!C33</f>
        <v>R23</v>
      </c>
      <c r="D29" s="173" t="str">
        <f>'Valoracion '!B59</f>
        <v>Información susceptible de manipulación o adulteración al momento de la vinculación del personal</v>
      </c>
      <c r="E29" s="25" t="str">
        <f>'Admón. Riesgos'!O33</f>
        <v>ZONA DE RIESGO EXTREMA</v>
      </c>
      <c r="F29" s="28" t="str">
        <f>'Valoracion '!L59</f>
        <v>MODERADO</v>
      </c>
      <c r="G29" s="28" t="str">
        <f>'Valoracion '!N59</f>
        <v>POSIBLE</v>
      </c>
      <c r="H29" s="28"/>
      <c r="I29" s="28"/>
      <c r="J29" s="28"/>
      <c r="K29" s="28"/>
      <c r="L29" s="28"/>
      <c r="M29" s="28"/>
      <c r="N29" s="28" t="str">
        <f>CONCATENATE(G29,F29)</f>
        <v>POSIBLEMODERADO</v>
      </c>
      <c r="O29" s="25" t="str">
        <f>'Valoracion '!P59</f>
        <v>ZONA DE RIESGO ALTA</v>
      </c>
    </row>
    <row r="30" spans="3:15" ht="76.5" customHeight="1" x14ac:dyDescent="0.25">
      <c r="C30" s="25" t="str">
        <f>'Admón. Riesgos'!C34</f>
        <v>R24</v>
      </c>
      <c r="D30" s="173" t="str">
        <f>'Valoracion '!B60</f>
        <v xml:space="preserve">Usufructo para beneficio personal  con la utilización de bienes del estado y la no realización de eventos institucionales  </v>
      </c>
      <c r="E30" s="25" t="str">
        <f>'Admón. Riesgos'!O34</f>
        <v>ZONA DE RIESGO EXTREMA</v>
      </c>
      <c r="F30" s="28" t="str">
        <f>'Valoracion '!L59</f>
        <v>MODERADO</v>
      </c>
      <c r="G30" s="28" t="str">
        <f>'Valoracion '!N59</f>
        <v>POSIBLE</v>
      </c>
      <c r="H30" s="28"/>
      <c r="I30" s="28"/>
      <c r="J30" s="28"/>
      <c r="K30" s="28"/>
      <c r="L30" s="28"/>
      <c r="M30" s="28"/>
      <c r="N30" s="28" t="str">
        <f>CONCATENATE(G30,F30)</f>
        <v>POSIBLEMODERADO</v>
      </c>
      <c r="O30" s="25" t="str">
        <f>'Valoracion '!P59</f>
        <v>ZONA DE RIESGO ALTA</v>
      </c>
    </row>
    <row r="31" spans="3:15" ht="76.5" customHeight="1" x14ac:dyDescent="0.25">
      <c r="C31" s="25" t="str">
        <f>'Admón. Riesgos'!C35</f>
        <v>R25</v>
      </c>
      <c r="D31" s="173" t="str">
        <f>'Admón. Riesgos'!D35</f>
        <v>Cohecho
Concusión
Prevaricato</v>
      </c>
      <c r="E31" s="25" t="str">
        <f>'Admón. Riesgos'!O35</f>
        <v>ZONA DE RIESGO EXTREMA</v>
      </c>
      <c r="F31" s="28" t="str">
        <f>'Valoracion '!L60</f>
        <v>MODERADO</v>
      </c>
      <c r="G31" s="28" t="str">
        <f>'Valoracion '!N60</f>
        <v>POSIBLE</v>
      </c>
      <c r="H31" s="28"/>
      <c r="I31" s="28"/>
      <c r="J31" s="28"/>
      <c r="K31" s="28"/>
      <c r="L31" s="28"/>
      <c r="M31" s="28"/>
      <c r="N31" s="28" t="str">
        <f t="shared" si="0"/>
        <v>POSIBLEMODERADO</v>
      </c>
      <c r="O31" s="25" t="str">
        <f>'Valoracion '!P60</f>
        <v>ZONA DE RIESGO ALTA</v>
      </c>
    </row>
    <row r="32" spans="3:15" ht="76.5" customHeight="1" x14ac:dyDescent="0.25">
      <c r="C32" s="25" t="str">
        <f>'Admón. Riesgos'!C36</f>
        <v>R26</v>
      </c>
      <c r="D32" s="173" t="str">
        <f>'Admón. Riesgos'!D36</f>
        <v>Tráfico de influencias</v>
      </c>
      <c r="E32" s="25" t="str">
        <f>'Admón. Riesgos'!O36</f>
        <v>ZONA DE RIESGO EXTREMA</v>
      </c>
      <c r="F32" s="28" t="str">
        <f>'Valoracion '!L63</f>
        <v>MAYOR</v>
      </c>
      <c r="G32" s="28" t="str">
        <f>'Valoracion '!N63</f>
        <v>POSIBLE</v>
      </c>
      <c r="H32" s="28"/>
      <c r="I32" s="28"/>
      <c r="J32" s="28"/>
      <c r="K32" s="28"/>
      <c r="L32" s="28"/>
      <c r="M32" s="28"/>
      <c r="N32" s="28" t="str">
        <f t="shared" si="0"/>
        <v>POSIBLEMAYOR</v>
      </c>
      <c r="O32" s="25" t="str">
        <f>'Valoracion '!P63</f>
        <v>ZONA DE RIESGO MODERADA</v>
      </c>
    </row>
    <row r="33" spans="3:15" ht="76.5" hidden="1" customHeight="1" x14ac:dyDescent="0.25">
      <c r="C33" s="25">
        <f>'Admón. Riesgos'!C38</f>
        <v>0</v>
      </c>
      <c r="D33" s="173"/>
      <c r="E33" s="25">
        <f>'Admón. Riesgos'!O38</f>
        <v>0</v>
      </c>
      <c r="F33" s="28" t="str">
        <f>'Valoracion '!L65</f>
        <v>MODERADO</v>
      </c>
      <c r="G33" s="28" t="str">
        <f>'Valoracion '!N65</f>
        <v>POSIBLE</v>
      </c>
      <c r="H33" s="28"/>
      <c r="I33" s="28"/>
      <c r="J33" s="28"/>
      <c r="K33" s="28"/>
      <c r="L33" s="28"/>
      <c r="M33" s="28"/>
      <c r="N33" s="28" t="str">
        <f t="shared" si="0"/>
        <v>POSIBLEMODERADO</v>
      </c>
      <c r="O33" s="25" t="str">
        <f>'Valoracion '!P65</f>
        <v>ZONA DE RIESGO ALTA</v>
      </c>
    </row>
    <row r="34" spans="3:15" ht="76.5" hidden="1" customHeight="1" x14ac:dyDescent="0.25">
      <c r="C34" s="25">
        <f>'Admón. Riesgos'!C39</f>
        <v>0</v>
      </c>
      <c r="D34" s="173">
        <f>'Valoracion '!B67</f>
        <v>0</v>
      </c>
      <c r="E34" s="25">
        <f>'Admón. Riesgos'!O39</f>
        <v>0</v>
      </c>
      <c r="F34" s="28" t="str">
        <f>'Valoracion '!L67</f>
        <v/>
      </c>
      <c r="G34" s="28" t="str">
        <f>'Valoracion '!N67</f>
        <v/>
      </c>
      <c r="H34" s="28"/>
      <c r="I34" s="28"/>
      <c r="J34" s="28"/>
      <c r="K34" s="28"/>
      <c r="L34" s="28"/>
      <c r="M34" s="28"/>
      <c r="N34" s="28" t="str">
        <f t="shared" si="0"/>
        <v/>
      </c>
      <c r="O34" s="25">
        <f>'Valoracion '!P67</f>
        <v>0</v>
      </c>
    </row>
    <row r="35" spans="3:15" ht="76.5" hidden="1" customHeight="1" x14ac:dyDescent="0.25">
      <c r="C35" s="25">
        <f>'Admón. Riesgos'!C40</f>
        <v>0</v>
      </c>
      <c r="D35" s="173">
        <f>'Valoracion '!B69</f>
        <v>0</v>
      </c>
      <c r="E35" s="25">
        <f>'Admón. Riesgos'!O40</f>
        <v>0</v>
      </c>
      <c r="F35" s="28" t="str">
        <f>'Valoracion '!L69</f>
        <v/>
      </c>
      <c r="G35" s="28" t="str">
        <f>'Valoracion '!N69</f>
        <v/>
      </c>
      <c r="H35" s="28"/>
      <c r="I35" s="28"/>
      <c r="J35" s="28"/>
      <c r="K35" s="28"/>
      <c r="L35" s="28"/>
      <c r="M35" s="28"/>
      <c r="N35" s="28" t="str">
        <f t="shared" si="0"/>
        <v/>
      </c>
      <c r="O35" s="25">
        <f>'Valoracion '!P69</f>
        <v>0</v>
      </c>
    </row>
    <row r="36" spans="3:15" ht="76.5" hidden="1" customHeight="1" x14ac:dyDescent="0.25">
      <c r="C36" s="25">
        <f>'Admón. Riesgos'!C41</f>
        <v>0</v>
      </c>
      <c r="D36" s="173">
        <f>'Valoracion '!B71</f>
        <v>0</v>
      </c>
      <c r="E36" s="25">
        <f>'Admón. Riesgos'!O41</f>
        <v>0</v>
      </c>
      <c r="F36" s="28" t="str">
        <f>'Valoracion '!L71</f>
        <v/>
      </c>
      <c r="G36" s="28" t="str">
        <f>'Valoracion '!N71</f>
        <v/>
      </c>
      <c r="H36" s="28"/>
      <c r="I36" s="28"/>
      <c r="J36" s="28"/>
      <c r="K36" s="28"/>
      <c r="L36" s="28"/>
      <c r="M36" s="28"/>
      <c r="N36" s="28" t="str">
        <f t="shared" si="0"/>
        <v/>
      </c>
      <c r="O36" s="25">
        <f>'Valoracion '!P71</f>
        <v>0</v>
      </c>
    </row>
    <row r="37" spans="3:15" ht="76.5" hidden="1" customHeight="1" x14ac:dyDescent="0.25">
      <c r="C37" s="25">
        <f>'Admón. Riesgos'!C42</f>
        <v>0</v>
      </c>
      <c r="D37" s="173">
        <f>'Valoracion '!B73</f>
        <v>0</v>
      </c>
      <c r="E37" s="25">
        <f>'Admón. Riesgos'!O42</f>
        <v>0</v>
      </c>
      <c r="F37" s="28" t="str">
        <f>'Valoracion '!L73</f>
        <v/>
      </c>
      <c r="G37" s="28" t="str">
        <f>'Valoracion '!N73</f>
        <v/>
      </c>
      <c r="H37" s="28"/>
      <c r="I37" s="28"/>
      <c r="J37" s="28"/>
      <c r="K37" s="28"/>
      <c r="L37" s="28"/>
      <c r="M37" s="28"/>
      <c r="N37" s="28" t="str">
        <f t="shared" si="0"/>
        <v/>
      </c>
      <c r="O37" s="25">
        <f>'Valoracion '!P73</f>
        <v>0</v>
      </c>
    </row>
    <row r="38" spans="3:15" ht="76.5" customHeight="1" x14ac:dyDescent="0.25"/>
    <row r="39" spans="3:15" ht="76.5" customHeight="1" x14ac:dyDescent="0.25"/>
    <row r="40" spans="3:15" ht="76.5" customHeight="1" x14ac:dyDescent="0.25"/>
    <row r="41" spans="3:15" ht="76.5" customHeight="1" x14ac:dyDescent="0.25"/>
    <row r="42" spans="3:15" ht="76.5" customHeight="1" x14ac:dyDescent="0.25"/>
    <row r="43" spans="3:15" ht="76.5" customHeight="1" x14ac:dyDescent="0.25"/>
  </sheetData>
  <mergeCells count="4">
    <mergeCell ref="C5:C6"/>
    <mergeCell ref="D5:D6"/>
    <mergeCell ref="F5:O5"/>
    <mergeCell ref="C4:O4"/>
  </mergeCells>
  <conditionalFormatting sqref="E7:E37 O7:O37">
    <cfRule type="cellIs" dxfId="37" priority="42" stopIfTrue="1" operator="equal">
      <formula>"ZONA DE RIESGO IMPORTANTE"</formula>
    </cfRule>
    <cfRule type="cellIs" dxfId="36" priority="43" stopIfTrue="1" operator="equal">
      <formula>"ZONA DE RIESGO MODERADO"</formula>
    </cfRule>
    <cfRule type="cellIs" dxfId="35" priority="44" stopIfTrue="1" operator="equal">
      <formula>"ZONA DE RIESGO ACEPTABLE"</formula>
    </cfRule>
  </conditionalFormatting>
  <conditionalFormatting sqref="G7:M37">
    <cfRule type="cellIs" dxfId="34" priority="39" stopIfTrue="1" operator="equal">
      <formula>"FUERTE"</formula>
    </cfRule>
    <cfRule type="cellIs" dxfId="33" priority="40" stopIfTrue="1" operator="equal">
      <formula>"MODERADO"</formula>
    </cfRule>
    <cfRule type="cellIs" dxfId="32" priority="41" stopIfTrue="1" operator="equal">
      <formula>"LEVE"</formula>
    </cfRule>
  </conditionalFormatting>
  <conditionalFormatting sqref="F7:F37">
    <cfRule type="cellIs" dxfId="31" priority="36" stopIfTrue="1" operator="equal">
      <formula>"ALTA"</formula>
    </cfRule>
    <cfRule type="cellIs" dxfId="30" priority="37" stopIfTrue="1" operator="equal">
      <formula>"MEDIA"</formula>
    </cfRule>
    <cfRule type="cellIs" dxfId="29" priority="38" stopIfTrue="1" operator="equal">
      <formula>"BAJA"</formula>
    </cfRule>
  </conditionalFormatting>
  <conditionalFormatting sqref="E7:E37">
    <cfRule type="cellIs" dxfId="28" priority="35" stopIfTrue="1" operator="equal">
      <formula>"ZONA DE RIESGO INACEPTABLE"</formula>
    </cfRule>
  </conditionalFormatting>
  <conditionalFormatting sqref="O7:O37">
    <cfRule type="cellIs" dxfId="27" priority="34" stopIfTrue="1" operator="equal">
      <formula>"ZONA DE RIESGO INACEPTABLE"</formula>
    </cfRule>
  </conditionalFormatting>
  <conditionalFormatting sqref="E7:E37">
    <cfRule type="cellIs" dxfId="26" priority="30" stopIfTrue="1" operator="equal">
      <formula>"ZONA DE RIESGO INACEPTABLE"</formula>
    </cfRule>
    <cfRule type="cellIs" dxfId="25" priority="31" stopIfTrue="1" operator="equal">
      <formula>"ZONA DE RIESGO IMPORTANTE"</formula>
    </cfRule>
    <cfRule type="cellIs" dxfId="24" priority="32" stopIfTrue="1" operator="equal">
      <formula>"ZONA DE RIESGO MODERADO"</formula>
    </cfRule>
    <cfRule type="cellIs" dxfId="23" priority="33" stopIfTrue="1" operator="equal">
      <formula>"ZONA DE RIESGO ACEPTABLE"</formula>
    </cfRule>
  </conditionalFormatting>
  <conditionalFormatting sqref="E7:E37">
    <cfRule type="cellIs" dxfId="22" priority="26" stopIfTrue="1" operator="equal">
      <formula>"ZONA DE RIESGO BAJA"</formula>
    </cfRule>
    <cfRule type="cellIs" dxfId="21" priority="27" stopIfTrue="1" operator="equal">
      <formula>"ZONA DE RIESGO MODERADA"</formula>
    </cfRule>
    <cfRule type="cellIs" dxfId="20" priority="28" stopIfTrue="1" operator="equal">
      <formula>"ZONA DE RIESGO ALTA"</formula>
    </cfRule>
    <cfRule type="cellIs" dxfId="19" priority="29" stopIfTrue="1" operator="equal">
      <formula>"ZONA DE RIESGO EXTREMA"</formula>
    </cfRule>
  </conditionalFormatting>
  <conditionalFormatting sqref="O7:O37">
    <cfRule type="cellIs" dxfId="18" priority="25" stopIfTrue="1" operator="equal">
      <formula>"ZONA DE RIESGO INACEPTABLE"</formula>
    </cfRule>
  </conditionalFormatting>
  <conditionalFormatting sqref="O7:O37">
    <cfRule type="cellIs" dxfId="17" priority="21" stopIfTrue="1" operator="equal">
      <formula>"ZONA DE RIESGO INACEPTABLE"</formula>
    </cfRule>
    <cfRule type="cellIs" dxfId="16" priority="22" stopIfTrue="1" operator="equal">
      <formula>"ZONA DE RIESGO IMPORTANTE"</formula>
    </cfRule>
    <cfRule type="cellIs" dxfId="15" priority="23" stopIfTrue="1" operator="equal">
      <formula>"ZONA DE RIESGO MODERADO"</formula>
    </cfRule>
    <cfRule type="cellIs" dxfId="14" priority="24" stopIfTrue="1" operator="equal">
      <formula>"ZONA DE RIESGO ACEPTABLE"</formula>
    </cfRule>
  </conditionalFormatting>
  <conditionalFormatting sqref="O7:O37">
    <cfRule type="cellIs" dxfId="13" priority="17" stopIfTrue="1" operator="equal">
      <formula>"ZONA DE RIESGO BAJA"</formula>
    </cfRule>
    <cfRule type="cellIs" dxfId="12" priority="18" stopIfTrue="1" operator="equal">
      <formula>"ZONA DE RIESGO MODERADA"</formula>
    </cfRule>
    <cfRule type="cellIs" dxfId="11" priority="19" stopIfTrue="1" operator="equal">
      <formula>"ZONA DE RIESGO ALTA"</formula>
    </cfRule>
    <cfRule type="cellIs" dxfId="10" priority="20" stopIfTrue="1" operator="equal">
      <formula>"ZONA DE RIESGO EXTREMA"</formula>
    </cfRule>
  </conditionalFormatting>
  <conditionalFormatting sqref="F7:F37">
    <cfRule type="cellIs" dxfId="9" priority="9" stopIfTrue="1" operator="equal">
      <formula>"IMPROBABLE"</formula>
    </cfRule>
    <cfRule type="cellIs" dxfId="8" priority="10" stopIfTrue="1" operator="equal">
      <formula>"RARO"</formula>
    </cfRule>
    <cfRule type="cellIs" dxfId="7" priority="11" stopIfTrue="1" operator="equal">
      <formula>"CASI CERTEZA"</formula>
    </cfRule>
    <cfRule type="cellIs" dxfId="6" priority="12" stopIfTrue="1" operator="equal">
      <formula>"POSIBLE"</formula>
    </cfRule>
    <cfRule type="cellIs" dxfId="5" priority="13" stopIfTrue="1" operator="equal">
      <formula>"PROBABLE"</formula>
    </cfRule>
  </conditionalFormatting>
  <conditionalFormatting sqref="G7:G37">
    <cfRule type="cellIs" dxfId="4" priority="1" stopIfTrue="1" operator="equal">
      <formula>"MENOR"</formula>
    </cfRule>
    <cfRule type="cellIs" dxfId="3" priority="2" stopIfTrue="1" operator="equal">
      <formula>"INSIGNIFICANTE"</formula>
    </cfRule>
    <cfRule type="cellIs" dxfId="2" priority="3" stopIfTrue="1" operator="equal">
      <formula>"MENOR"</formula>
    </cfRule>
    <cfRule type="cellIs" dxfId="1" priority="4" stopIfTrue="1" operator="equal">
      <formula>"CATASTROFICO"</formula>
    </cfRule>
    <cfRule type="cellIs" dxfId="0" priority="5" stopIfTrue="1" operator="equal">
      <formula>"MAYOR"</formula>
    </cfRule>
  </conditionalFormatting>
  <printOptions horizontalCentered="1"/>
  <pageMargins left="0.70866141732283472" right="0.70866141732283472" top="0.55118110236220474" bottom="0.43307086614173229" header="0.31496062992125984" footer="0.31496062992125984"/>
  <pageSetup paperSize="9" scale="2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zoomScale="130" zoomScaleNormal="130" workbookViewId="0">
      <selection activeCell="C14" sqref="C14"/>
    </sheetView>
  </sheetViews>
  <sheetFormatPr baseColWidth="10" defaultRowHeight="11.25" x14ac:dyDescent="0.25"/>
  <cols>
    <col min="1" max="1" width="26.140625" style="70" customWidth="1"/>
    <col min="2" max="2" width="34.42578125" style="69" customWidth="1"/>
    <col min="3" max="3" width="16.85546875" style="70" customWidth="1"/>
    <col min="4" max="4" width="17.28515625" style="70" customWidth="1"/>
    <col min="5" max="5" width="23" style="70" customWidth="1"/>
    <col min="6" max="6" width="26.85546875" style="71" customWidth="1"/>
    <col min="7" max="7" width="21.42578125" style="71" customWidth="1"/>
    <col min="8" max="8" width="19.85546875" style="71" customWidth="1"/>
    <col min="9" max="9" width="17.42578125" style="70" customWidth="1"/>
    <col min="10" max="10" width="17.7109375" style="70" customWidth="1"/>
    <col min="11" max="11" width="15.7109375" style="70" customWidth="1"/>
    <col min="12" max="12" width="14.85546875" style="70" customWidth="1"/>
    <col min="13" max="16384" width="11.42578125" style="70"/>
  </cols>
  <sheetData>
    <row r="1" spans="1:12" s="62" customFormat="1" ht="14.25" customHeight="1" x14ac:dyDescent="0.25">
      <c r="A1" s="530" t="s">
        <v>27</v>
      </c>
      <c r="B1" s="531"/>
      <c r="C1" s="531"/>
      <c r="D1" s="531"/>
      <c r="E1" s="531"/>
      <c r="F1" s="531"/>
      <c r="G1" s="531"/>
      <c r="H1" s="531"/>
      <c r="I1" s="531"/>
      <c r="J1" s="531"/>
      <c r="K1" s="531"/>
      <c r="L1" s="532"/>
    </row>
    <row r="2" spans="1:12" s="63" customFormat="1" x14ac:dyDescent="0.25">
      <c r="A2" s="533"/>
      <c r="B2" s="534"/>
      <c r="C2" s="534"/>
      <c r="D2" s="534"/>
      <c r="E2" s="534"/>
      <c r="F2" s="534"/>
      <c r="G2" s="534"/>
      <c r="H2" s="534"/>
      <c r="I2" s="534"/>
      <c r="J2" s="534"/>
      <c r="K2" s="534"/>
      <c r="L2" s="535"/>
    </row>
    <row r="3" spans="1:12" s="63" customFormat="1" ht="12" thickBot="1" x14ac:dyDescent="0.3">
      <c r="A3" s="536"/>
      <c r="B3" s="537"/>
      <c r="C3" s="537"/>
      <c r="D3" s="537"/>
      <c r="E3" s="537"/>
      <c r="F3" s="537"/>
      <c r="G3" s="537"/>
      <c r="H3" s="537"/>
      <c r="I3" s="537"/>
      <c r="J3" s="537"/>
      <c r="K3" s="537"/>
      <c r="L3" s="538"/>
    </row>
    <row r="4" spans="1:12" s="63" customFormat="1" x14ac:dyDescent="0.25">
      <c r="A4" s="539"/>
      <c r="B4" s="540"/>
      <c r="C4" s="540"/>
      <c r="D4" s="540"/>
      <c r="E4" s="540"/>
      <c r="F4" s="540"/>
      <c r="G4" s="540"/>
      <c r="H4" s="540"/>
      <c r="I4" s="540"/>
      <c r="J4" s="540"/>
      <c r="K4" s="540"/>
      <c r="L4" s="541"/>
    </row>
    <row r="5" spans="1:12" s="68" customFormat="1" ht="12" thickBot="1" x14ac:dyDescent="0.3">
      <c r="A5" s="64" t="s">
        <v>28</v>
      </c>
      <c r="B5" s="65" t="s">
        <v>21</v>
      </c>
      <c r="C5" s="66" t="s">
        <v>29</v>
      </c>
      <c r="D5" s="66" t="s">
        <v>30</v>
      </c>
      <c r="E5" s="66" t="s">
        <v>31</v>
      </c>
      <c r="F5" s="66" t="s">
        <v>32</v>
      </c>
      <c r="G5" s="66" t="s">
        <v>33</v>
      </c>
      <c r="H5" s="66" t="s">
        <v>34</v>
      </c>
      <c r="I5" s="66" t="s">
        <v>35</v>
      </c>
      <c r="J5" s="66" t="s">
        <v>36</v>
      </c>
      <c r="K5" s="66" t="s">
        <v>37</v>
      </c>
      <c r="L5" s="67" t="s">
        <v>38</v>
      </c>
    </row>
    <row r="6" spans="1:12" s="69" customFormat="1" ht="15" customHeight="1" x14ac:dyDescent="0.25">
      <c r="A6" s="44"/>
      <c r="B6" s="45"/>
      <c r="C6" s="46"/>
      <c r="D6" s="46"/>
      <c r="E6" s="45"/>
      <c r="F6" s="47"/>
      <c r="G6" s="47"/>
      <c r="H6" s="47"/>
      <c r="I6" s="47"/>
      <c r="J6" s="47"/>
      <c r="K6" s="47"/>
      <c r="L6" s="48"/>
    </row>
    <row r="7" spans="1:12" s="69" customFormat="1" ht="15" customHeight="1" x14ac:dyDescent="0.25">
      <c r="A7" s="49"/>
      <c r="B7" s="16"/>
      <c r="C7" s="13"/>
      <c r="D7" s="13"/>
      <c r="E7" s="16"/>
      <c r="F7" s="12"/>
      <c r="G7" s="12"/>
      <c r="H7" s="12"/>
      <c r="I7" s="12"/>
      <c r="J7" s="12"/>
      <c r="K7" s="12"/>
      <c r="L7" s="50"/>
    </row>
    <row r="8" spans="1:12" s="69" customFormat="1" ht="15" customHeight="1" x14ac:dyDescent="0.25">
      <c r="A8" s="49"/>
      <c r="B8" s="16"/>
      <c r="C8" s="13"/>
      <c r="D8" s="13"/>
      <c r="E8" s="16"/>
      <c r="F8" s="12"/>
      <c r="G8" s="12"/>
      <c r="H8" s="12"/>
      <c r="I8" s="12"/>
      <c r="J8" s="12"/>
      <c r="K8" s="12"/>
      <c r="L8" s="50"/>
    </row>
    <row r="9" spans="1:12" s="69" customFormat="1" ht="15" customHeight="1" x14ac:dyDescent="0.25">
      <c r="A9" s="49"/>
      <c r="B9" s="16"/>
      <c r="C9" s="13"/>
      <c r="D9" s="13"/>
      <c r="E9" s="16"/>
      <c r="F9" s="15"/>
      <c r="G9" s="15"/>
      <c r="H9" s="15"/>
      <c r="I9" s="17"/>
      <c r="J9" s="12"/>
      <c r="K9" s="12"/>
      <c r="L9" s="50"/>
    </row>
    <row r="10" spans="1:12" s="69" customFormat="1" ht="15" customHeight="1" x14ac:dyDescent="0.25">
      <c r="A10" s="49"/>
      <c r="B10" s="16"/>
      <c r="C10" s="13"/>
      <c r="D10" s="13"/>
      <c r="E10" s="16"/>
      <c r="F10" s="15"/>
      <c r="G10" s="15"/>
      <c r="H10" s="15"/>
      <c r="I10" s="17"/>
      <c r="J10" s="12"/>
      <c r="K10" s="12"/>
      <c r="L10" s="50"/>
    </row>
    <row r="11" spans="1:12" s="69" customFormat="1" ht="15" customHeight="1" x14ac:dyDescent="0.25">
      <c r="A11" s="51"/>
      <c r="B11" s="13"/>
      <c r="C11" s="13"/>
      <c r="D11" s="13"/>
      <c r="E11" s="13"/>
      <c r="F11" s="15"/>
      <c r="G11" s="15"/>
      <c r="H11" s="15"/>
      <c r="I11" s="14"/>
      <c r="J11" s="15"/>
      <c r="K11" s="15"/>
      <c r="L11" s="53"/>
    </row>
    <row r="12" spans="1:12" s="69" customFormat="1" ht="15" customHeight="1" x14ac:dyDescent="0.25">
      <c r="A12" s="51"/>
      <c r="B12" s="13"/>
      <c r="C12" s="13"/>
      <c r="D12" s="13"/>
      <c r="E12" s="13"/>
      <c r="F12" s="15"/>
      <c r="G12" s="15"/>
      <c r="H12" s="15"/>
      <c r="I12" s="14"/>
      <c r="J12" s="15"/>
      <c r="K12" s="15"/>
      <c r="L12" s="53"/>
    </row>
    <row r="13" spans="1:12" s="69" customFormat="1" ht="15" customHeight="1" x14ac:dyDescent="0.25">
      <c r="A13" s="51"/>
      <c r="B13" s="13"/>
      <c r="C13" s="13"/>
      <c r="D13" s="13"/>
      <c r="E13" s="13"/>
      <c r="F13" s="15"/>
      <c r="G13" s="15"/>
      <c r="H13" s="15"/>
      <c r="I13" s="14"/>
      <c r="J13" s="15"/>
      <c r="K13" s="15"/>
      <c r="L13" s="53"/>
    </row>
    <row r="14" spans="1:12" s="69" customFormat="1" ht="15" customHeight="1" x14ac:dyDescent="0.25">
      <c r="A14" s="51"/>
      <c r="B14" s="13"/>
      <c r="C14" s="13"/>
      <c r="D14" s="13"/>
      <c r="E14" s="13"/>
      <c r="F14" s="15"/>
      <c r="G14" s="15"/>
      <c r="H14" s="15"/>
      <c r="I14" s="14"/>
      <c r="J14" s="15"/>
      <c r="K14" s="15"/>
      <c r="L14" s="53"/>
    </row>
    <row r="15" spans="1:12" s="69" customFormat="1" ht="15" customHeight="1" x14ac:dyDescent="0.25">
      <c r="A15" s="51"/>
      <c r="B15" s="13"/>
      <c r="C15" s="13"/>
      <c r="D15" s="13"/>
      <c r="E15" s="13"/>
      <c r="F15" s="15"/>
      <c r="G15" s="15"/>
      <c r="H15" s="15"/>
      <c r="I15" s="14"/>
      <c r="J15" s="15"/>
      <c r="K15" s="15"/>
      <c r="L15" s="53"/>
    </row>
    <row r="16" spans="1:12" s="69" customFormat="1" ht="15" customHeight="1" x14ac:dyDescent="0.25">
      <c r="A16" s="51"/>
      <c r="B16" s="13"/>
      <c r="C16" s="13"/>
      <c r="D16" s="13"/>
      <c r="E16" s="13"/>
      <c r="F16" s="15"/>
      <c r="G16" s="15"/>
      <c r="H16" s="15"/>
      <c r="I16" s="14"/>
      <c r="J16" s="15"/>
      <c r="K16" s="15"/>
      <c r="L16" s="53"/>
    </row>
    <row r="17" spans="1:12" s="69" customFormat="1" ht="15" customHeight="1" x14ac:dyDescent="0.25">
      <c r="A17" s="51"/>
      <c r="B17" s="13"/>
      <c r="C17" s="13"/>
      <c r="D17" s="13"/>
      <c r="E17" s="13"/>
      <c r="F17" s="12"/>
      <c r="G17" s="13"/>
      <c r="H17" s="15"/>
      <c r="I17" s="14"/>
      <c r="J17" s="17"/>
      <c r="K17" s="17"/>
      <c r="L17" s="52"/>
    </row>
    <row r="18" spans="1:12" s="69" customFormat="1" ht="15" customHeight="1" x14ac:dyDescent="0.25">
      <c r="A18" s="51"/>
      <c r="B18" s="13"/>
      <c r="C18" s="13"/>
      <c r="D18" s="13"/>
      <c r="E18" s="13"/>
      <c r="F18" s="12"/>
      <c r="G18" s="13"/>
      <c r="H18" s="15"/>
      <c r="I18" s="14"/>
      <c r="J18" s="17"/>
      <c r="K18" s="17"/>
      <c r="L18" s="52"/>
    </row>
    <row r="19" spans="1:12" s="69" customFormat="1" ht="15" customHeight="1" x14ac:dyDescent="0.25">
      <c r="A19" s="51"/>
      <c r="B19" s="13"/>
      <c r="C19" s="13"/>
      <c r="D19" s="13"/>
      <c r="E19" s="13"/>
      <c r="F19" s="12"/>
      <c r="G19" s="13"/>
      <c r="H19" s="15"/>
      <c r="I19" s="14"/>
      <c r="J19" s="17"/>
      <c r="K19" s="17"/>
      <c r="L19" s="52"/>
    </row>
    <row r="20" spans="1:12" s="69" customFormat="1" ht="15" customHeight="1" x14ac:dyDescent="0.25">
      <c r="A20" s="51"/>
      <c r="B20" s="13"/>
      <c r="C20" s="13"/>
      <c r="D20" s="13"/>
      <c r="E20" s="13"/>
      <c r="F20" s="12"/>
      <c r="G20" s="13"/>
      <c r="H20" s="15"/>
      <c r="I20" s="14"/>
      <c r="J20" s="43"/>
      <c r="K20" s="43"/>
      <c r="L20" s="54"/>
    </row>
    <row r="21" spans="1:12" s="69" customFormat="1" ht="15" customHeight="1" thickBot="1" x14ac:dyDescent="0.3">
      <c r="A21" s="55"/>
      <c r="B21" s="56"/>
      <c r="C21" s="56"/>
      <c r="D21" s="56"/>
      <c r="E21" s="56"/>
      <c r="F21" s="57"/>
      <c r="G21" s="56"/>
      <c r="H21" s="58"/>
      <c r="I21" s="59"/>
      <c r="J21" s="60"/>
      <c r="K21" s="60"/>
      <c r="L21" s="61"/>
    </row>
    <row r="22" spans="1:12" s="69" customFormat="1" ht="15" customHeight="1" x14ac:dyDescent="0.25">
      <c r="F22" s="18"/>
      <c r="G22" s="18"/>
      <c r="H22" s="18"/>
    </row>
    <row r="23" spans="1:12" s="69" customFormat="1" ht="15" customHeight="1" x14ac:dyDescent="0.25">
      <c r="F23" s="18"/>
      <c r="G23" s="18"/>
      <c r="H23" s="18"/>
    </row>
    <row r="24" spans="1:12" s="69" customFormat="1" ht="15" customHeight="1" x14ac:dyDescent="0.25">
      <c r="F24" s="18"/>
      <c r="G24" s="18"/>
      <c r="H24" s="18"/>
    </row>
    <row r="25" spans="1:12" s="69" customFormat="1" ht="15" customHeight="1" x14ac:dyDescent="0.25">
      <c r="F25" s="18"/>
      <c r="G25" s="18"/>
      <c r="H25" s="18"/>
    </row>
    <row r="26" spans="1:12" s="69" customFormat="1" ht="15" customHeight="1" x14ac:dyDescent="0.25">
      <c r="F26" s="18"/>
      <c r="G26" s="18"/>
      <c r="H26" s="18"/>
    </row>
    <row r="27" spans="1:12" s="69" customFormat="1" ht="15" customHeight="1" x14ac:dyDescent="0.25">
      <c r="F27" s="18"/>
      <c r="G27" s="18"/>
      <c r="H27" s="18"/>
    </row>
    <row r="28" spans="1:12" s="69" customFormat="1" ht="15" customHeight="1" x14ac:dyDescent="0.25">
      <c r="F28" s="18"/>
      <c r="G28" s="18"/>
      <c r="H28" s="18"/>
    </row>
    <row r="29" spans="1:12" s="69" customFormat="1" ht="15" customHeight="1" x14ac:dyDescent="0.25">
      <c r="F29" s="18"/>
      <c r="G29" s="18"/>
      <c r="H29" s="18"/>
    </row>
    <row r="30" spans="1:12" s="69" customFormat="1" ht="15" customHeight="1" x14ac:dyDescent="0.25">
      <c r="F30" s="18"/>
      <c r="G30" s="18"/>
      <c r="H30" s="18"/>
    </row>
    <row r="31" spans="1:12" s="69" customFormat="1" ht="15" customHeight="1" x14ac:dyDescent="0.25">
      <c r="F31" s="18"/>
      <c r="G31" s="18"/>
      <c r="H31" s="18"/>
    </row>
    <row r="32" spans="1:12" s="69" customFormat="1" ht="15" customHeight="1" x14ac:dyDescent="0.25">
      <c r="F32" s="18"/>
      <c r="G32" s="18"/>
      <c r="H32" s="18"/>
    </row>
    <row r="33" spans="6:8" s="69" customFormat="1" ht="15" customHeight="1" x14ac:dyDescent="0.25">
      <c r="F33" s="18"/>
      <c r="G33" s="18"/>
      <c r="H33" s="18"/>
    </row>
    <row r="34" spans="6:8" s="69" customFormat="1" ht="15" customHeight="1" x14ac:dyDescent="0.25">
      <c r="F34" s="18"/>
      <c r="G34" s="18"/>
      <c r="H34" s="18"/>
    </row>
    <row r="35" spans="6:8" s="69" customFormat="1" ht="15" customHeight="1" x14ac:dyDescent="0.25">
      <c r="F35" s="18"/>
      <c r="G35" s="18"/>
      <c r="H35" s="18"/>
    </row>
    <row r="36" spans="6:8" s="69" customFormat="1" ht="15" customHeight="1" x14ac:dyDescent="0.25">
      <c r="F36" s="18"/>
      <c r="G36" s="18"/>
      <c r="H36" s="18"/>
    </row>
    <row r="37" spans="6:8" s="69" customFormat="1" ht="15" customHeight="1" x14ac:dyDescent="0.25">
      <c r="F37" s="18"/>
      <c r="G37" s="18"/>
      <c r="H37" s="18"/>
    </row>
    <row r="38" spans="6:8" s="69" customFormat="1" ht="15" customHeight="1" x14ac:dyDescent="0.25">
      <c r="F38" s="18"/>
      <c r="G38" s="18"/>
      <c r="H38" s="18"/>
    </row>
    <row r="39" spans="6:8" s="69" customFormat="1" ht="15" customHeight="1" x14ac:dyDescent="0.25">
      <c r="F39" s="18"/>
      <c r="G39" s="18"/>
      <c r="H39" s="18"/>
    </row>
    <row r="40" spans="6:8" s="69" customFormat="1" ht="15" customHeight="1" x14ac:dyDescent="0.25">
      <c r="F40" s="18"/>
      <c r="G40" s="18"/>
      <c r="H40" s="18"/>
    </row>
    <row r="41" spans="6:8" s="69" customFormat="1" ht="15" customHeight="1" x14ac:dyDescent="0.25">
      <c r="F41" s="18"/>
      <c r="G41" s="18"/>
      <c r="H41" s="18"/>
    </row>
    <row r="42" spans="6:8" s="69" customFormat="1" ht="15" customHeight="1" x14ac:dyDescent="0.25">
      <c r="F42" s="18"/>
      <c r="G42" s="18"/>
      <c r="H42" s="18"/>
    </row>
    <row r="43" spans="6:8" s="69" customFormat="1" ht="15" customHeight="1" x14ac:dyDescent="0.25">
      <c r="F43" s="18"/>
      <c r="G43" s="18"/>
      <c r="H43" s="18"/>
    </row>
    <row r="44" spans="6:8" s="69" customFormat="1" ht="15" customHeight="1" x14ac:dyDescent="0.25">
      <c r="F44" s="18"/>
      <c r="G44" s="18"/>
      <c r="H44" s="18"/>
    </row>
    <row r="45" spans="6:8" s="69" customFormat="1" ht="15" customHeight="1" x14ac:dyDescent="0.25">
      <c r="F45" s="18"/>
      <c r="G45" s="18"/>
      <c r="H45" s="18"/>
    </row>
    <row r="46" spans="6:8" s="69" customFormat="1" ht="15" customHeight="1" x14ac:dyDescent="0.25">
      <c r="F46" s="18"/>
      <c r="G46" s="18"/>
      <c r="H46" s="18"/>
    </row>
    <row r="47" spans="6:8" s="69" customFormat="1" ht="15" customHeight="1" x14ac:dyDescent="0.25">
      <c r="F47" s="18"/>
      <c r="G47" s="18"/>
      <c r="H47" s="18"/>
    </row>
    <row r="48" spans="6:8" s="69" customFormat="1" ht="15" customHeight="1" x14ac:dyDescent="0.25">
      <c r="F48" s="18"/>
      <c r="G48" s="18"/>
      <c r="H48" s="18"/>
    </row>
    <row r="49" spans="6:8" s="69" customFormat="1" ht="15" customHeight="1" x14ac:dyDescent="0.25">
      <c r="F49" s="18"/>
      <c r="G49" s="18"/>
      <c r="H49" s="18"/>
    </row>
    <row r="50" spans="6:8" s="69" customFormat="1" ht="15" customHeight="1" x14ac:dyDescent="0.25">
      <c r="F50" s="18"/>
      <c r="G50" s="18"/>
      <c r="H50" s="18"/>
    </row>
    <row r="51" spans="6:8" s="69" customFormat="1" ht="15" customHeight="1" x14ac:dyDescent="0.25">
      <c r="F51" s="18"/>
      <c r="G51" s="18"/>
      <c r="H51" s="18"/>
    </row>
    <row r="52" spans="6:8" s="69" customFormat="1" ht="15" customHeight="1" x14ac:dyDescent="0.25">
      <c r="F52" s="18"/>
      <c r="G52" s="18"/>
      <c r="H52" s="18"/>
    </row>
    <row r="53" spans="6:8" s="69" customFormat="1" ht="15" customHeight="1" x14ac:dyDescent="0.25">
      <c r="F53" s="18"/>
      <c r="G53" s="18"/>
      <c r="H53" s="18"/>
    </row>
    <row r="54" spans="6:8" s="69" customFormat="1" ht="15" customHeight="1" x14ac:dyDescent="0.25">
      <c r="F54" s="18"/>
      <c r="G54" s="18"/>
      <c r="H54" s="18"/>
    </row>
    <row r="55" spans="6:8" s="69" customFormat="1" ht="15" customHeight="1" x14ac:dyDescent="0.25">
      <c r="F55" s="18"/>
      <c r="G55" s="18"/>
      <c r="H55" s="18"/>
    </row>
    <row r="56" spans="6:8" s="69" customFormat="1" ht="15" customHeight="1" x14ac:dyDescent="0.25">
      <c r="F56" s="18"/>
      <c r="G56" s="18"/>
      <c r="H56" s="18"/>
    </row>
    <row r="57" spans="6:8" s="69" customFormat="1" ht="15" customHeight="1" x14ac:dyDescent="0.25">
      <c r="F57" s="18"/>
      <c r="G57" s="18"/>
      <c r="H57" s="18"/>
    </row>
    <row r="58" spans="6:8" s="69" customFormat="1" ht="15" customHeight="1" x14ac:dyDescent="0.25">
      <c r="F58" s="18"/>
      <c r="G58" s="18"/>
      <c r="H58" s="18"/>
    </row>
    <row r="59" spans="6:8" s="69" customFormat="1" ht="15" customHeight="1" x14ac:dyDescent="0.25">
      <c r="F59" s="18"/>
      <c r="G59" s="18"/>
      <c r="H59" s="18"/>
    </row>
    <row r="60" spans="6:8" s="69" customFormat="1" ht="15" customHeight="1" x14ac:dyDescent="0.25">
      <c r="F60" s="18"/>
      <c r="G60" s="18"/>
      <c r="H60" s="18"/>
    </row>
    <row r="61" spans="6:8" s="69" customFormat="1" ht="15" customHeight="1" x14ac:dyDescent="0.25">
      <c r="F61" s="18"/>
      <c r="G61" s="18"/>
      <c r="H61" s="18"/>
    </row>
    <row r="62" spans="6:8" s="69" customFormat="1" ht="15" customHeight="1" x14ac:dyDescent="0.25">
      <c r="F62" s="18"/>
      <c r="G62" s="18"/>
      <c r="H62" s="18"/>
    </row>
    <row r="63" spans="6:8" s="69" customFormat="1" ht="15" customHeight="1" x14ac:dyDescent="0.25">
      <c r="F63" s="18"/>
      <c r="G63" s="18"/>
      <c r="H63" s="18"/>
    </row>
    <row r="64" spans="6:8" s="69" customFormat="1" ht="15" customHeight="1" x14ac:dyDescent="0.25">
      <c r="F64" s="18"/>
      <c r="G64" s="18"/>
      <c r="H64" s="18"/>
    </row>
    <row r="65" spans="6:8" s="69" customFormat="1" ht="15" customHeight="1" x14ac:dyDescent="0.25">
      <c r="F65" s="18"/>
      <c r="G65" s="18"/>
      <c r="H65" s="18"/>
    </row>
    <row r="66" spans="6:8" s="69" customFormat="1" ht="15" customHeight="1" x14ac:dyDescent="0.25">
      <c r="F66" s="18"/>
      <c r="G66" s="18"/>
      <c r="H66" s="18"/>
    </row>
    <row r="67" spans="6:8" s="69" customFormat="1" ht="15" customHeight="1" x14ac:dyDescent="0.25">
      <c r="F67" s="18"/>
      <c r="G67" s="18"/>
      <c r="H67" s="18"/>
    </row>
    <row r="68" spans="6:8" s="69" customFormat="1" ht="15" customHeight="1" x14ac:dyDescent="0.25">
      <c r="F68" s="18"/>
      <c r="G68" s="18"/>
      <c r="H68" s="18"/>
    </row>
    <row r="69" spans="6:8" s="69" customFormat="1" ht="15" customHeight="1" x14ac:dyDescent="0.25">
      <c r="F69" s="18"/>
      <c r="G69" s="18"/>
      <c r="H69" s="18"/>
    </row>
    <row r="70" spans="6:8" s="69" customFormat="1" ht="15" customHeight="1" x14ac:dyDescent="0.25">
      <c r="F70" s="18"/>
      <c r="G70" s="18"/>
      <c r="H70" s="18"/>
    </row>
    <row r="71" spans="6:8" s="69" customFormat="1" ht="15" customHeight="1" x14ac:dyDescent="0.25">
      <c r="F71" s="18"/>
      <c r="G71" s="18"/>
      <c r="H71" s="18"/>
    </row>
    <row r="72" spans="6:8" s="69" customFormat="1" ht="15" customHeight="1" x14ac:dyDescent="0.25">
      <c r="F72" s="18"/>
      <c r="G72" s="18"/>
      <c r="H72" s="18"/>
    </row>
    <row r="73" spans="6:8" s="69" customFormat="1" ht="15" customHeight="1" x14ac:dyDescent="0.25">
      <c r="F73" s="18"/>
      <c r="G73" s="18"/>
      <c r="H73" s="18"/>
    </row>
    <row r="74" spans="6:8" s="69" customFormat="1" ht="15" customHeight="1" x14ac:dyDescent="0.25">
      <c r="F74" s="18"/>
      <c r="G74" s="18"/>
      <c r="H74" s="18"/>
    </row>
    <row r="75" spans="6:8" s="69" customFormat="1" ht="15" customHeight="1" x14ac:dyDescent="0.25">
      <c r="F75" s="18"/>
      <c r="G75" s="18"/>
      <c r="H75" s="18"/>
    </row>
    <row r="76" spans="6:8" s="69" customFormat="1" ht="15" customHeight="1" x14ac:dyDescent="0.25">
      <c r="F76" s="18"/>
      <c r="G76" s="18"/>
      <c r="H76" s="18"/>
    </row>
    <row r="77" spans="6:8" s="69" customFormat="1" ht="15" customHeight="1" x14ac:dyDescent="0.25">
      <c r="F77" s="18"/>
      <c r="G77" s="18"/>
      <c r="H77" s="18"/>
    </row>
    <row r="78" spans="6:8" s="69" customFormat="1" ht="15" customHeight="1" x14ac:dyDescent="0.25">
      <c r="F78" s="18"/>
      <c r="G78" s="18"/>
      <c r="H78" s="18"/>
    </row>
    <row r="79" spans="6:8" s="69" customFormat="1" ht="15" customHeight="1" x14ac:dyDescent="0.25">
      <c r="F79" s="18"/>
      <c r="G79" s="18"/>
      <c r="H79" s="18"/>
    </row>
    <row r="80" spans="6:8" s="69" customFormat="1" ht="15" customHeight="1" x14ac:dyDescent="0.25">
      <c r="F80" s="18"/>
      <c r="G80" s="18"/>
      <c r="H80" s="18"/>
    </row>
    <row r="81" spans="6:8" s="69" customFormat="1" ht="15" customHeight="1" x14ac:dyDescent="0.25">
      <c r="F81" s="18"/>
      <c r="G81" s="18"/>
      <c r="H81" s="18"/>
    </row>
    <row r="82" spans="6:8" s="69" customFormat="1" ht="15" customHeight="1" x14ac:dyDescent="0.25">
      <c r="F82" s="18"/>
      <c r="G82" s="18"/>
      <c r="H82" s="18"/>
    </row>
    <row r="83" spans="6:8" s="69" customFormat="1" ht="15" customHeight="1" x14ac:dyDescent="0.25">
      <c r="F83" s="18"/>
      <c r="G83" s="18"/>
      <c r="H83" s="18"/>
    </row>
    <row r="84" spans="6:8" s="69" customFormat="1" ht="15" customHeight="1" x14ac:dyDescent="0.25">
      <c r="F84" s="18"/>
      <c r="G84" s="18"/>
      <c r="H84" s="18"/>
    </row>
    <row r="85" spans="6:8" s="69" customFormat="1" ht="15" customHeight="1" x14ac:dyDescent="0.25">
      <c r="F85" s="18"/>
      <c r="G85" s="18"/>
      <c r="H85" s="18"/>
    </row>
    <row r="86" spans="6:8" s="69" customFormat="1" ht="15" customHeight="1" x14ac:dyDescent="0.25">
      <c r="F86" s="18"/>
      <c r="G86" s="18"/>
      <c r="H86" s="18"/>
    </row>
    <row r="87" spans="6:8" s="69" customFormat="1" ht="15" customHeight="1" x14ac:dyDescent="0.25">
      <c r="F87" s="18"/>
      <c r="G87" s="18"/>
      <c r="H87" s="18"/>
    </row>
    <row r="88" spans="6:8" s="69" customFormat="1" ht="15" customHeight="1" x14ac:dyDescent="0.25">
      <c r="F88" s="18"/>
      <c r="G88" s="18"/>
      <c r="H88" s="18"/>
    </row>
    <row r="89" spans="6:8" s="69" customFormat="1" ht="15" customHeight="1" x14ac:dyDescent="0.25">
      <c r="F89" s="18"/>
      <c r="G89" s="18"/>
      <c r="H89" s="18"/>
    </row>
    <row r="90" spans="6:8" s="69" customFormat="1" ht="15" customHeight="1" x14ac:dyDescent="0.25">
      <c r="F90" s="18"/>
      <c r="G90" s="18"/>
      <c r="H90" s="18"/>
    </row>
    <row r="91" spans="6:8" s="69" customFormat="1" ht="15" customHeight="1" x14ac:dyDescent="0.25">
      <c r="F91" s="18"/>
      <c r="G91" s="18"/>
      <c r="H91" s="18"/>
    </row>
    <row r="92" spans="6:8" s="69" customFormat="1" ht="15" customHeight="1" x14ac:dyDescent="0.25">
      <c r="F92" s="18"/>
      <c r="G92" s="18"/>
      <c r="H92" s="18"/>
    </row>
    <row r="93" spans="6:8" s="69" customFormat="1" ht="15" customHeight="1" x14ac:dyDescent="0.25">
      <c r="F93" s="18"/>
      <c r="G93" s="18"/>
      <c r="H93" s="18"/>
    </row>
    <row r="94" spans="6:8" s="69" customFormat="1" ht="15" customHeight="1" x14ac:dyDescent="0.25">
      <c r="F94" s="18"/>
      <c r="G94" s="18"/>
      <c r="H94" s="18"/>
    </row>
    <row r="95" spans="6:8" s="69" customFormat="1" ht="15" customHeight="1" x14ac:dyDescent="0.25">
      <c r="F95" s="18"/>
      <c r="G95" s="18"/>
      <c r="H95" s="18"/>
    </row>
    <row r="96" spans="6:8" s="69" customFormat="1" ht="15" customHeight="1" x14ac:dyDescent="0.25">
      <c r="F96" s="18"/>
      <c r="G96" s="18"/>
      <c r="H96" s="18"/>
    </row>
    <row r="97" spans="6:8" s="69" customFormat="1" ht="15" customHeight="1" x14ac:dyDescent="0.25">
      <c r="F97" s="18"/>
      <c r="G97" s="18"/>
      <c r="H97" s="18"/>
    </row>
    <row r="98" spans="6:8" s="69" customFormat="1" ht="15" customHeight="1" x14ac:dyDescent="0.25">
      <c r="F98" s="18"/>
      <c r="G98" s="18"/>
      <c r="H98" s="18"/>
    </row>
    <row r="99" spans="6:8" s="69" customFormat="1" ht="15" customHeight="1" x14ac:dyDescent="0.25">
      <c r="F99" s="18"/>
      <c r="G99" s="18"/>
      <c r="H99" s="18"/>
    </row>
    <row r="100" spans="6:8" s="69" customFormat="1" ht="15" customHeight="1" x14ac:dyDescent="0.25">
      <c r="F100" s="18"/>
      <c r="G100" s="18"/>
      <c r="H100" s="18"/>
    </row>
    <row r="101" spans="6:8" s="69" customFormat="1" ht="15" customHeight="1" x14ac:dyDescent="0.25">
      <c r="F101" s="18"/>
      <c r="G101" s="18"/>
      <c r="H101" s="18"/>
    </row>
    <row r="102" spans="6:8" s="69" customFormat="1" ht="15" customHeight="1" x14ac:dyDescent="0.25">
      <c r="F102" s="18"/>
      <c r="G102" s="18"/>
      <c r="H102" s="18"/>
    </row>
    <row r="103" spans="6:8" s="69" customFormat="1" ht="15" customHeight="1" x14ac:dyDescent="0.25">
      <c r="F103" s="18"/>
      <c r="G103" s="18"/>
      <c r="H103" s="18"/>
    </row>
    <row r="104" spans="6:8" s="69" customFormat="1" ht="15" customHeight="1" x14ac:dyDescent="0.25">
      <c r="F104" s="18"/>
      <c r="G104" s="18"/>
      <c r="H104" s="18"/>
    </row>
    <row r="105" spans="6:8" s="69" customFormat="1" ht="15" customHeight="1" x14ac:dyDescent="0.25">
      <c r="F105" s="18"/>
      <c r="G105" s="18"/>
      <c r="H105" s="18"/>
    </row>
    <row r="106" spans="6:8" s="69" customFormat="1" ht="15" customHeight="1" x14ac:dyDescent="0.25">
      <c r="F106" s="18"/>
      <c r="G106" s="18"/>
      <c r="H106" s="18"/>
    </row>
    <row r="107" spans="6:8" s="69" customFormat="1" ht="15" customHeight="1" x14ac:dyDescent="0.25">
      <c r="F107" s="18"/>
      <c r="G107" s="18"/>
      <c r="H107" s="18"/>
    </row>
    <row r="108" spans="6:8" s="69" customFormat="1" ht="15" customHeight="1" x14ac:dyDescent="0.25">
      <c r="F108" s="18"/>
      <c r="G108" s="18"/>
      <c r="H108" s="18"/>
    </row>
    <row r="109" spans="6:8" s="69" customFormat="1" ht="15" customHeight="1" x14ac:dyDescent="0.25">
      <c r="F109" s="18"/>
      <c r="G109" s="18"/>
      <c r="H109" s="18"/>
    </row>
    <row r="110" spans="6:8" s="69" customFormat="1" ht="15" customHeight="1" x14ac:dyDescent="0.25">
      <c r="F110" s="18"/>
      <c r="G110" s="18"/>
      <c r="H110" s="18"/>
    </row>
    <row r="111" spans="6:8" s="69" customFormat="1" ht="15" customHeight="1" x14ac:dyDescent="0.25">
      <c r="F111" s="18"/>
      <c r="G111" s="18"/>
      <c r="H111" s="18"/>
    </row>
    <row r="112" spans="6:8" s="69" customFormat="1" ht="15" customHeight="1" x14ac:dyDescent="0.25">
      <c r="F112" s="18"/>
      <c r="G112" s="18"/>
      <c r="H112" s="18"/>
    </row>
    <row r="113" spans="6:8" s="69" customFormat="1" ht="15" customHeight="1" x14ac:dyDescent="0.25">
      <c r="F113" s="18"/>
      <c r="G113" s="18"/>
      <c r="H113" s="18"/>
    </row>
    <row r="114" spans="6:8" s="69" customFormat="1" ht="15" customHeight="1" x14ac:dyDescent="0.25">
      <c r="F114" s="18"/>
      <c r="G114" s="18"/>
      <c r="H114" s="18"/>
    </row>
    <row r="115" spans="6:8" s="69" customFormat="1" ht="15" customHeight="1" x14ac:dyDescent="0.25">
      <c r="F115" s="18"/>
      <c r="G115" s="18"/>
      <c r="H115" s="18"/>
    </row>
    <row r="116" spans="6:8" s="69" customFormat="1" ht="15" customHeight="1" x14ac:dyDescent="0.25">
      <c r="F116" s="18"/>
      <c r="G116" s="18"/>
      <c r="H116" s="18"/>
    </row>
    <row r="117" spans="6:8" s="69" customFormat="1" ht="15" customHeight="1" x14ac:dyDescent="0.25">
      <c r="F117" s="18"/>
      <c r="G117" s="18"/>
      <c r="H117" s="18"/>
    </row>
    <row r="118" spans="6:8" s="69" customFormat="1" ht="15" customHeight="1" x14ac:dyDescent="0.25">
      <c r="F118" s="18"/>
      <c r="G118" s="18"/>
      <c r="H118" s="18"/>
    </row>
    <row r="119" spans="6:8" s="69" customFormat="1" ht="15" customHeight="1" x14ac:dyDescent="0.25">
      <c r="F119" s="18"/>
      <c r="G119" s="18"/>
      <c r="H119" s="18"/>
    </row>
    <row r="120" spans="6:8" s="69" customFormat="1" ht="15" customHeight="1" x14ac:dyDescent="0.25">
      <c r="F120" s="18"/>
      <c r="G120" s="18"/>
      <c r="H120" s="18"/>
    </row>
    <row r="121" spans="6:8" s="69" customFormat="1" ht="15" customHeight="1" x14ac:dyDescent="0.25">
      <c r="F121" s="18"/>
      <c r="G121" s="18"/>
      <c r="H121" s="18"/>
    </row>
    <row r="122" spans="6:8" s="69" customFormat="1" ht="15" customHeight="1" x14ac:dyDescent="0.25">
      <c r="F122" s="18"/>
      <c r="G122" s="18"/>
      <c r="H122" s="18"/>
    </row>
    <row r="123" spans="6:8" s="69" customFormat="1" ht="15" customHeight="1" x14ac:dyDescent="0.25">
      <c r="F123" s="18"/>
      <c r="G123" s="18"/>
      <c r="H123" s="18"/>
    </row>
    <row r="124" spans="6:8" s="69" customFormat="1" ht="15" customHeight="1" x14ac:dyDescent="0.25">
      <c r="F124" s="18"/>
      <c r="G124" s="18"/>
      <c r="H124" s="18"/>
    </row>
    <row r="125" spans="6:8" s="69" customFormat="1" ht="15" customHeight="1" x14ac:dyDescent="0.25">
      <c r="F125" s="18"/>
      <c r="G125" s="18"/>
      <c r="H125" s="18"/>
    </row>
    <row r="126" spans="6:8" s="69" customFormat="1" ht="15" customHeight="1" x14ac:dyDescent="0.25">
      <c r="F126" s="18"/>
      <c r="G126" s="18"/>
      <c r="H126" s="18"/>
    </row>
    <row r="127" spans="6:8" s="69" customFormat="1" ht="15" customHeight="1" x14ac:dyDescent="0.25">
      <c r="F127" s="18"/>
      <c r="G127" s="18"/>
      <c r="H127" s="18"/>
    </row>
    <row r="128" spans="6:8" s="69" customFormat="1" ht="15" customHeight="1" x14ac:dyDescent="0.25">
      <c r="F128" s="18"/>
      <c r="G128" s="18"/>
      <c r="H128" s="18"/>
    </row>
    <row r="129" spans="6:8" s="69" customFormat="1" ht="15" customHeight="1" x14ac:dyDescent="0.25">
      <c r="F129" s="18"/>
      <c r="G129" s="18"/>
      <c r="H129" s="18"/>
    </row>
    <row r="130" spans="6:8" s="69" customFormat="1" ht="15" customHeight="1" x14ac:dyDescent="0.25">
      <c r="F130" s="18"/>
      <c r="G130" s="18"/>
      <c r="H130" s="18"/>
    </row>
    <row r="131" spans="6:8" s="69" customFormat="1" ht="15" customHeight="1" x14ac:dyDescent="0.25">
      <c r="F131" s="18"/>
      <c r="G131" s="18"/>
      <c r="H131" s="18"/>
    </row>
  </sheetData>
  <mergeCells count="2">
    <mergeCell ref="A1:L3"/>
    <mergeCell ref="A4:L4"/>
  </mergeCells>
  <phoneticPr fontId="8" type="noConversion"/>
  <dataValidations count="1">
    <dataValidation type="list" allowBlank="1" showInputMessage="1" showErrorMessage="1" sqref="H17:H21 J11:L16">
      <formula1>$O$4:$O$10</formula1>
    </dataValidation>
  </dataValidations>
  <pageMargins left="0.75" right="0.75" top="1" bottom="1" header="0" footer="0"/>
  <pageSetup paperSize="9" orientation="portrait"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zoomScale="75" workbookViewId="0"/>
  </sheetViews>
  <sheetFormatPr baseColWidth="10" defaultRowHeight="12.75" x14ac:dyDescent="0.2"/>
  <cols>
    <col min="1" max="1" width="23.85546875" style="4" customWidth="1"/>
    <col min="2" max="3" width="19.85546875" style="5" customWidth="1"/>
    <col min="4" max="4" width="14" style="5" customWidth="1"/>
    <col min="5" max="5" width="12.85546875" style="5" customWidth="1"/>
    <col min="6" max="6" width="11.42578125" style="5"/>
    <col min="7" max="7" width="8" style="5" bestFit="1" customWidth="1"/>
    <col min="8" max="8" width="10.5703125" style="5" hidden="1" customWidth="1"/>
    <col min="9" max="9" width="12.140625" style="5" bestFit="1" customWidth="1"/>
    <col min="10" max="10" width="14.5703125" style="5" customWidth="1"/>
    <col min="11" max="11" width="17.28515625" style="5" customWidth="1"/>
    <col min="12" max="12" width="19.85546875" style="5" customWidth="1"/>
    <col min="13" max="13" width="0" style="5" hidden="1" customWidth="1"/>
    <col min="14" max="19" width="11.42578125" style="5"/>
    <col min="20" max="21" width="0" style="5" hidden="1" customWidth="1"/>
    <col min="22" max="16384" width="11.42578125" style="5"/>
  </cols>
  <sheetData>
    <row r="1" spans="1:21" ht="13.5" thickBot="1" x14ac:dyDescent="0.25"/>
    <row r="2" spans="1:21" ht="13.5" thickBot="1" x14ac:dyDescent="0.25">
      <c r="A2" s="547" t="s">
        <v>64</v>
      </c>
      <c r="B2" s="548"/>
      <c r="C2" s="548"/>
      <c r="D2" s="548"/>
      <c r="E2" s="548"/>
      <c r="F2" s="548"/>
      <c r="G2" s="548"/>
      <c r="H2" s="548"/>
      <c r="I2" s="548"/>
      <c r="J2" s="548"/>
      <c r="K2" s="548"/>
      <c r="L2" s="549"/>
      <c r="M2" s="6"/>
    </row>
    <row r="3" spans="1:21" s="22" customFormat="1" ht="31.5" customHeight="1" x14ac:dyDescent="0.25">
      <c r="A3" s="558" t="s">
        <v>63</v>
      </c>
      <c r="B3" s="551" t="s">
        <v>21</v>
      </c>
      <c r="C3" s="551" t="s">
        <v>67</v>
      </c>
      <c r="D3" s="551" t="s">
        <v>7</v>
      </c>
      <c r="E3" s="551" t="s">
        <v>43</v>
      </c>
      <c r="F3" s="551" t="s">
        <v>51</v>
      </c>
      <c r="G3" s="551"/>
      <c r="H3" s="551"/>
      <c r="I3" s="551"/>
      <c r="J3" s="551"/>
      <c r="K3" s="551" t="s">
        <v>45</v>
      </c>
      <c r="L3" s="553" t="s">
        <v>62</v>
      </c>
    </row>
    <row r="4" spans="1:21" s="22" customFormat="1" ht="27.75" customHeight="1" thickBot="1" x14ac:dyDescent="0.3">
      <c r="A4" s="559"/>
      <c r="B4" s="552"/>
      <c r="C4" s="552"/>
      <c r="D4" s="552"/>
      <c r="E4" s="552"/>
      <c r="F4" s="41" t="s">
        <v>49</v>
      </c>
      <c r="G4" s="41" t="s">
        <v>50</v>
      </c>
      <c r="H4" s="41"/>
      <c r="I4" s="41" t="s">
        <v>44</v>
      </c>
      <c r="J4" s="42" t="s">
        <v>59</v>
      </c>
      <c r="K4" s="552"/>
      <c r="L4" s="554"/>
      <c r="M4" s="23" t="s">
        <v>8</v>
      </c>
    </row>
    <row r="5" spans="1:21" ht="13.5" customHeight="1" x14ac:dyDescent="0.2">
      <c r="A5" s="550"/>
      <c r="B5" s="555"/>
      <c r="C5" s="36"/>
      <c r="D5" s="20"/>
      <c r="E5" s="20"/>
      <c r="F5" s="20"/>
      <c r="G5" s="20"/>
      <c r="H5" s="20">
        <f t="shared" ref="H5:H19" si="0">F5*G5</f>
        <v>0</v>
      </c>
      <c r="I5" s="20" t="e">
        <f t="shared" ref="I5:I19" si="1">LOOKUP(H5,$G$44:$G$49,$H$44:$H$49)</f>
        <v>#N/A</v>
      </c>
      <c r="J5" s="19" t="str">
        <f t="shared" ref="J5:J19" si="2">IF(H5&lt;3,"3",IF(H5&gt;5,"1",IF(OR(H5=3,H5=4),"2")))</f>
        <v>3</v>
      </c>
      <c r="K5" s="20">
        <f>(E5+J5)</f>
        <v>3</v>
      </c>
      <c r="L5" s="40" t="str">
        <f>IF(K5&lt;=1.5,"IMPLEMENTE",IF(K5&gt;1.5,"REPLANTE CONTROL"))</f>
        <v>REPLANTE CONTROL</v>
      </c>
      <c r="M5" s="8" t="s">
        <v>9</v>
      </c>
      <c r="T5" s="11" t="s">
        <v>22</v>
      </c>
      <c r="U5" s="11" t="s">
        <v>24</v>
      </c>
    </row>
    <row r="6" spans="1:21" ht="13.5" customHeight="1" x14ac:dyDescent="0.2">
      <c r="A6" s="545"/>
      <c r="B6" s="543"/>
      <c r="C6" s="7"/>
      <c r="D6" s="7"/>
      <c r="E6" s="7"/>
      <c r="F6" s="7"/>
      <c r="G6" s="7"/>
      <c r="H6" s="7">
        <f t="shared" si="0"/>
        <v>0</v>
      </c>
      <c r="I6" s="7" t="e">
        <f t="shared" si="1"/>
        <v>#N/A</v>
      </c>
      <c r="J6" s="25" t="str">
        <f t="shared" si="2"/>
        <v>3</v>
      </c>
      <c r="K6" s="7">
        <f t="shared" ref="K6:K19" si="3">(E6+J6)</f>
        <v>3</v>
      </c>
      <c r="L6" s="40" t="str">
        <f t="shared" ref="L6:L19" si="4">IF(K6&lt;=1.5,"IMPLEMENTE",IF(K6&gt;1.5,"REPLANTE CONTROL"))</f>
        <v>REPLANTE CONTROL</v>
      </c>
      <c r="T6" s="11" t="s">
        <v>23</v>
      </c>
      <c r="U6" s="11" t="s">
        <v>25</v>
      </c>
    </row>
    <row r="7" spans="1:21" ht="13.5" customHeight="1" x14ac:dyDescent="0.2">
      <c r="A7" s="545"/>
      <c r="B7" s="543"/>
      <c r="C7" s="7"/>
      <c r="D7" s="7"/>
      <c r="E7" s="7"/>
      <c r="F7" s="7"/>
      <c r="G7" s="7"/>
      <c r="H7" s="7">
        <f t="shared" si="0"/>
        <v>0</v>
      </c>
      <c r="I7" s="7" t="e">
        <f t="shared" si="1"/>
        <v>#N/A</v>
      </c>
      <c r="J7" s="25" t="str">
        <f t="shared" si="2"/>
        <v>3</v>
      </c>
      <c r="K7" s="7">
        <f t="shared" si="3"/>
        <v>3</v>
      </c>
      <c r="L7" s="40" t="str">
        <f t="shared" si="4"/>
        <v>REPLANTE CONTROL</v>
      </c>
      <c r="M7" s="5" t="s">
        <v>10</v>
      </c>
      <c r="U7" s="11" t="s">
        <v>26</v>
      </c>
    </row>
    <row r="8" spans="1:21" ht="13.5" customHeight="1" x14ac:dyDescent="0.2">
      <c r="A8" s="545"/>
      <c r="B8" s="556"/>
      <c r="C8" s="35"/>
      <c r="D8" s="37"/>
      <c r="E8" s="37"/>
      <c r="F8" s="7"/>
      <c r="G8" s="7"/>
      <c r="H8" s="7">
        <f t="shared" si="0"/>
        <v>0</v>
      </c>
      <c r="I8" s="7" t="e">
        <f t="shared" si="1"/>
        <v>#N/A</v>
      </c>
      <c r="J8" s="25" t="str">
        <f t="shared" si="2"/>
        <v>3</v>
      </c>
      <c r="K8" s="7">
        <f t="shared" si="3"/>
        <v>3</v>
      </c>
      <c r="L8" s="40" t="str">
        <f t="shared" si="4"/>
        <v>REPLANTE CONTROL</v>
      </c>
      <c r="M8" s="5" t="s">
        <v>11</v>
      </c>
    </row>
    <row r="9" spans="1:21" ht="13.5" customHeight="1" x14ac:dyDescent="0.2">
      <c r="A9" s="545"/>
      <c r="B9" s="557"/>
      <c r="C9" s="27"/>
      <c r="D9" s="37"/>
      <c r="E9" s="37"/>
      <c r="F9" s="7"/>
      <c r="G9" s="7"/>
      <c r="H9" s="7">
        <f t="shared" si="0"/>
        <v>0</v>
      </c>
      <c r="I9" s="7" t="e">
        <f t="shared" si="1"/>
        <v>#N/A</v>
      </c>
      <c r="J9" s="25" t="str">
        <f t="shared" si="2"/>
        <v>3</v>
      </c>
      <c r="K9" s="7">
        <f t="shared" si="3"/>
        <v>3</v>
      </c>
      <c r="L9" s="40" t="str">
        <f t="shared" si="4"/>
        <v>REPLANTE CONTROL</v>
      </c>
      <c r="M9" s="5" t="s">
        <v>12</v>
      </c>
    </row>
    <row r="10" spans="1:21" ht="13.5" customHeight="1" x14ac:dyDescent="0.2">
      <c r="A10" s="545"/>
      <c r="B10" s="557"/>
      <c r="C10" s="27"/>
      <c r="D10" s="37"/>
      <c r="E10" s="37"/>
      <c r="F10" s="7"/>
      <c r="G10" s="7"/>
      <c r="H10" s="7">
        <f t="shared" si="0"/>
        <v>0</v>
      </c>
      <c r="I10" s="7" t="e">
        <f t="shared" si="1"/>
        <v>#N/A</v>
      </c>
      <c r="J10" s="25" t="str">
        <f t="shared" si="2"/>
        <v>3</v>
      </c>
      <c r="K10" s="7">
        <f t="shared" si="3"/>
        <v>3</v>
      </c>
      <c r="L10" s="40" t="str">
        <f t="shared" si="4"/>
        <v>REPLANTE CONTROL</v>
      </c>
    </row>
    <row r="11" spans="1:21" ht="13.5" customHeight="1" x14ac:dyDescent="0.2">
      <c r="A11" s="545"/>
      <c r="B11" s="542"/>
      <c r="C11" s="34"/>
      <c r="D11" s="7"/>
      <c r="E11" s="7"/>
      <c r="F11" s="7"/>
      <c r="G11" s="7"/>
      <c r="H11" s="7">
        <f t="shared" si="0"/>
        <v>0</v>
      </c>
      <c r="I11" s="7" t="e">
        <f t="shared" si="1"/>
        <v>#N/A</v>
      </c>
      <c r="J11" s="25" t="str">
        <f t="shared" si="2"/>
        <v>3</v>
      </c>
      <c r="K11" s="7">
        <f t="shared" si="3"/>
        <v>3</v>
      </c>
      <c r="L11" s="40" t="str">
        <f t="shared" si="4"/>
        <v>REPLANTE CONTROL</v>
      </c>
      <c r="M11" s="5" t="s">
        <v>13</v>
      </c>
    </row>
    <row r="12" spans="1:21" ht="13.5" customHeight="1" x14ac:dyDescent="0.2">
      <c r="A12" s="545"/>
      <c r="B12" s="543"/>
      <c r="C12" s="7"/>
      <c r="D12" s="7"/>
      <c r="E12" s="7"/>
      <c r="F12" s="7"/>
      <c r="G12" s="7"/>
      <c r="H12" s="7">
        <f t="shared" si="0"/>
        <v>0</v>
      </c>
      <c r="I12" s="7" t="e">
        <f t="shared" si="1"/>
        <v>#N/A</v>
      </c>
      <c r="J12" s="25" t="str">
        <f t="shared" si="2"/>
        <v>3</v>
      </c>
      <c r="K12" s="7">
        <f t="shared" si="3"/>
        <v>3</v>
      </c>
      <c r="L12" s="40" t="str">
        <f t="shared" si="4"/>
        <v>REPLANTE CONTROL</v>
      </c>
      <c r="M12" s="5" t="s">
        <v>14</v>
      </c>
    </row>
    <row r="13" spans="1:21" ht="13.5" customHeight="1" x14ac:dyDescent="0.2">
      <c r="A13" s="545"/>
      <c r="B13" s="543"/>
      <c r="C13" s="7"/>
      <c r="D13" s="7"/>
      <c r="E13" s="7"/>
      <c r="F13" s="7"/>
      <c r="G13" s="7"/>
      <c r="H13" s="7">
        <f t="shared" si="0"/>
        <v>0</v>
      </c>
      <c r="I13" s="7" t="e">
        <f t="shared" si="1"/>
        <v>#N/A</v>
      </c>
      <c r="J13" s="25" t="str">
        <f t="shared" si="2"/>
        <v>3</v>
      </c>
      <c r="K13" s="7">
        <f t="shared" si="3"/>
        <v>3</v>
      </c>
      <c r="L13" s="40" t="str">
        <f t="shared" si="4"/>
        <v>REPLANTE CONTROL</v>
      </c>
      <c r="M13" s="5" t="s">
        <v>15</v>
      </c>
    </row>
    <row r="14" spans="1:21" ht="13.5" customHeight="1" x14ac:dyDescent="0.2">
      <c r="A14" s="545"/>
      <c r="B14" s="542"/>
      <c r="C14" s="34"/>
      <c r="D14" s="37"/>
      <c r="E14" s="37"/>
      <c r="F14" s="7"/>
      <c r="G14" s="7"/>
      <c r="H14" s="7">
        <f t="shared" si="0"/>
        <v>0</v>
      </c>
      <c r="I14" s="7" t="e">
        <f t="shared" si="1"/>
        <v>#N/A</v>
      </c>
      <c r="J14" s="25" t="str">
        <f t="shared" si="2"/>
        <v>3</v>
      </c>
      <c r="K14" s="7">
        <f t="shared" si="3"/>
        <v>3</v>
      </c>
      <c r="L14" s="40" t="str">
        <f t="shared" si="4"/>
        <v>REPLANTE CONTROL</v>
      </c>
    </row>
    <row r="15" spans="1:21" ht="13.5" customHeight="1" x14ac:dyDescent="0.2">
      <c r="A15" s="545"/>
      <c r="B15" s="543"/>
      <c r="C15" s="7"/>
      <c r="D15" s="37"/>
      <c r="E15" s="37"/>
      <c r="F15" s="7"/>
      <c r="G15" s="7"/>
      <c r="H15" s="7">
        <f t="shared" si="0"/>
        <v>0</v>
      </c>
      <c r="I15" s="7" t="e">
        <f t="shared" si="1"/>
        <v>#N/A</v>
      </c>
      <c r="J15" s="25" t="str">
        <f t="shared" si="2"/>
        <v>3</v>
      </c>
      <c r="K15" s="7">
        <f t="shared" si="3"/>
        <v>3</v>
      </c>
      <c r="L15" s="40" t="str">
        <f t="shared" si="4"/>
        <v>REPLANTE CONTROL</v>
      </c>
    </row>
    <row r="16" spans="1:21" ht="13.5" customHeight="1" x14ac:dyDescent="0.2">
      <c r="A16" s="545"/>
      <c r="B16" s="543"/>
      <c r="C16" s="7"/>
      <c r="D16" s="37"/>
      <c r="E16" s="37"/>
      <c r="F16" s="7"/>
      <c r="G16" s="7"/>
      <c r="H16" s="7">
        <f t="shared" si="0"/>
        <v>0</v>
      </c>
      <c r="I16" s="7" t="e">
        <f t="shared" si="1"/>
        <v>#N/A</v>
      </c>
      <c r="J16" s="25" t="str">
        <f t="shared" si="2"/>
        <v>3</v>
      </c>
      <c r="K16" s="7">
        <f t="shared" si="3"/>
        <v>3</v>
      </c>
      <c r="L16" s="40" t="str">
        <f t="shared" si="4"/>
        <v>REPLANTE CONTROL</v>
      </c>
    </row>
    <row r="17" spans="1:25" ht="13.5" customHeight="1" x14ac:dyDescent="0.2">
      <c r="A17" s="545"/>
      <c r="B17" s="542"/>
      <c r="C17" s="34"/>
      <c r="D17" s="37"/>
      <c r="E17" s="37"/>
      <c r="F17" s="7"/>
      <c r="G17" s="7"/>
      <c r="H17" s="7">
        <f t="shared" si="0"/>
        <v>0</v>
      </c>
      <c r="I17" s="7" t="e">
        <f t="shared" si="1"/>
        <v>#N/A</v>
      </c>
      <c r="J17" s="25" t="str">
        <f t="shared" si="2"/>
        <v>3</v>
      </c>
      <c r="K17" s="7">
        <f t="shared" si="3"/>
        <v>3</v>
      </c>
      <c r="L17" s="40" t="str">
        <f t="shared" si="4"/>
        <v>REPLANTE CONTROL</v>
      </c>
      <c r="M17" s="5" t="s">
        <v>16</v>
      </c>
    </row>
    <row r="18" spans="1:25" ht="13.5" customHeight="1" x14ac:dyDescent="0.2">
      <c r="A18" s="545"/>
      <c r="B18" s="543"/>
      <c r="C18" s="7"/>
      <c r="D18" s="37"/>
      <c r="E18" s="37"/>
      <c r="F18" s="7"/>
      <c r="G18" s="7"/>
      <c r="H18" s="7">
        <f t="shared" si="0"/>
        <v>0</v>
      </c>
      <c r="I18" s="7" t="e">
        <f t="shared" si="1"/>
        <v>#N/A</v>
      </c>
      <c r="J18" s="25" t="str">
        <f t="shared" si="2"/>
        <v>3</v>
      </c>
      <c r="K18" s="7">
        <f t="shared" si="3"/>
        <v>3</v>
      </c>
      <c r="L18" s="40" t="str">
        <f t="shared" si="4"/>
        <v>REPLANTE CONTROL</v>
      </c>
      <c r="M18" s="5" t="s">
        <v>17</v>
      </c>
    </row>
    <row r="19" spans="1:25" ht="14.25" customHeight="1" thickBot="1" x14ac:dyDescent="0.25">
      <c r="A19" s="546"/>
      <c r="B19" s="544"/>
      <c r="C19" s="33"/>
      <c r="D19" s="38"/>
      <c r="E19" s="38"/>
      <c r="F19" s="33"/>
      <c r="G19" s="33"/>
      <c r="H19" s="33">
        <f t="shared" si="0"/>
        <v>0</v>
      </c>
      <c r="I19" s="33" t="e">
        <f t="shared" si="1"/>
        <v>#N/A</v>
      </c>
      <c r="J19" s="39" t="str">
        <f t="shared" si="2"/>
        <v>3</v>
      </c>
      <c r="K19" s="33">
        <f t="shared" si="3"/>
        <v>3</v>
      </c>
      <c r="L19" s="40" t="str">
        <f t="shared" si="4"/>
        <v>REPLANTE CONTROL</v>
      </c>
    </row>
    <row r="20" spans="1:25" x14ac:dyDescent="0.2">
      <c r="A20" s="9"/>
      <c r="B20" s="10"/>
      <c r="C20" s="10"/>
      <c r="D20" s="10"/>
      <c r="E20" s="10"/>
      <c r="F20" s="10"/>
      <c r="G20" s="10"/>
      <c r="H20" s="10"/>
      <c r="I20" s="10"/>
      <c r="J20" s="10"/>
      <c r="K20" s="10"/>
      <c r="L20" s="10"/>
      <c r="M20" s="10" t="s">
        <v>18</v>
      </c>
      <c r="N20" s="10"/>
      <c r="O20" s="10"/>
      <c r="P20" s="10"/>
      <c r="Q20" s="10"/>
      <c r="R20" s="10"/>
      <c r="S20" s="10"/>
      <c r="T20" s="10"/>
      <c r="U20" s="10"/>
      <c r="V20" s="10"/>
      <c r="W20" s="10"/>
      <c r="X20" s="10"/>
      <c r="Y20" s="10"/>
    </row>
    <row r="21" spans="1:25" x14ac:dyDescent="0.2">
      <c r="A21" s="9"/>
      <c r="B21" s="10"/>
      <c r="C21" s="10"/>
      <c r="D21" s="10"/>
      <c r="E21" s="10"/>
      <c r="F21" s="10"/>
      <c r="G21" s="10"/>
      <c r="H21" s="10"/>
      <c r="I21" s="10"/>
      <c r="J21" s="10"/>
      <c r="K21" s="10"/>
      <c r="L21" s="10"/>
      <c r="M21" s="10" t="s">
        <v>19</v>
      </c>
      <c r="N21" s="10"/>
      <c r="O21" s="10"/>
      <c r="P21" s="10"/>
      <c r="Q21" s="10"/>
      <c r="R21" s="10"/>
      <c r="S21" s="10"/>
      <c r="T21" s="10"/>
      <c r="U21" s="10"/>
      <c r="V21" s="10"/>
      <c r="W21" s="10"/>
      <c r="X21" s="10"/>
      <c r="Y21" s="10"/>
    </row>
    <row r="22" spans="1:25" x14ac:dyDescent="0.2">
      <c r="A22" s="9"/>
      <c r="B22" s="10"/>
      <c r="C22" s="10"/>
      <c r="D22" s="10"/>
      <c r="E22" s="10"/>
      <c r="F22" s="10"/>
      <c r="G22" s="10"/>
      <c r="H22" s="10"/>
      <c r="I22" s="10"/>
      <c r="J22" s="10"/>
      <c r="K22" s="10"/>
      <c r="L22" s="10"/>
      <c r="M22" s="10" t="s">
        <v>20</v>
      </c>
      <c r="N22" s="10"/>
      <c r="O22" s="10"/>
      <c r="P22" s="10"/>
      <c r="Q22" s="10"/>
      <c r="R22" s="10"/>
      <c r="S22" s="10"/>
      <c r="T22" s="10"/>
      <c r="U22" s="10"/>
      <c r="V22" s="10"/>
      <c r="W22" s="10"/>
      <c r="X22" s="10"/>
      <c r="Y22" s="10"/>
    </row>
    <row r="23" spans="1:25" x14ac:dyDescent="0.2">
      <c r="A23" s="9"/>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x14ac:dyDescent="0.2">
      <c r="A25" s="9"/>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x14ac:dyDescent="0.2">
      <c r="A26" s="9"/>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x14ac:dyDescent="0.2">
      <c r="A27" s="9"/>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x14ac:dyDescent="0.2">
      <c r="A28" s="9"/>
      <c r="B28" s="10"/>
      <c r="C28" s="10"/>
      <c r="D28" s="10"/>
      <c r="E28" s="10"/>
      <c r="F28" s="10"/>
      <c r="G28" s="10"/>
      <c r="H28" s="10"/>
      <c r="I28" s="10"/>
      <c r="J28" s="10"/>
      <c r="K28" s="10"/>
    </row>
    <row r="29" spans="1:25" x14ac:dyDescent="0.2">
      <c r="A29" s="9"/>
      <c r="B29" s="10"/>
      <c r="C29" s="10"/>
      <c r="D29" s="10"/>
      <c r="E29" s="10"/>
      <c r="F29" s="10"/>
      <c r="G29" s="10"/>
      <c r="H29" s="10"/>
      <c r="I29" s="10"/>
      <c r="J29" s="10"/>
      <c r="K29" s="10"/>
    </row>
    <row r="30" spans="1:25" x14ac:dyDescent="0.2">
      <c r="A30" s="9"/>
      <c r="B30" s="10"/>
      <c r="C30" s="10"/>
      <c r="D30" s="10"/>
      <c r="E30" s="10"/>
      <c r="F30" s="10"/>
      <c r="G30" s="10"/>
      <c r="H30" s="10"/>
      <c r="I30" s="10"/>
      <c r="J30" s="10"/>
      <c r="K30" s="10"/>
    </row>
    <row r="44" spans="1:9" x14ac:dyDescent="0.2">
      <c r="D44" s="11" t="s">
        <v>55</v>
      </c>
      <c r="G44" s="5">
        <v>1</v>
      </c>
      <c r="H44" s="11" t="s">
        <v>60</v>
      </c>
      <c r="I44" s="24">
        <v>3</v>
      </c>
    </row>
    <row r="45" spans="1:9" x14ac:dyDescent="0.2">
      <c r="A45" s="26" t="s">
        <v>22</v>
      </c>
      <c r="B45" s="21" t="s">
        <v>47</v>
      </c>
      <c r="C45" s="21"/>
      <c r="D45" s="11" t="s">
        <v>52</v>
      </c>
      <c r="E45" s="11">
        <v>3</v>
      </c>
      <c r="G45" s="5">
        <v>2</v>
      </c>
      <c r="H45" s="11" t="s">
        <v>58</v>
      </c>
      <c r="I45" s="24">
        <v>3</v>
      </c>
    </row>
    <row r="46" spans="1:9" ht="25.5" x14ac:dyDescent="0.2">
      <c r="A46" s="26" t="s">
        <v>23</v>
      </c>
      <c r="B46" s="21" t="s">
        <v>46</v>
      </c>
      <c r="C46" s="21"/>
      <c r="D46" s="11" t="s">
        <v>53</v>
      </c>
      <c r="E46" s="11">
        <v>2</v>
      </c>
      <c r="G46" s="5">
        <v>3</v>
      </c>
      <c r="H46" s="11" t="s">
        <v>56</v>
      </c>
      <c r="I46" s="24">
        <v>2</v>
      </c>
    </row>
    <row r="47" spans="1:9" ht="25.5" x14ac:dyDescent="0.2">
      <c r="B47" s="21" t="s">
        <v>48</v>
      </c>
      <c r="C47" s="21"/>
      <c r="D47" s="11" t="s">
        <v>54</v>
      </c>
      <c r="E47" s="11">
        <v>1</v>
      </c>
      <c r="G47" s="5">
        <v>4</v>
      </c>
      <c r="H47" s="11" t="s">
        <v>56</v>
      </c>
      <c r="I47" s="24">
        <v>2</v>
      </c>
    </row>
    <row r="48" spans="1:9" x14ac:dyDescent="0.2">
      <c r="E48" s="11"/>
      <c r="G48" s="5">
        <v>6</v>
      </c>
      <c r="H48" s="11" t="s">
        <v>57</v>
      </c>
      <c r="I48" s="24">
        <v>1</v>
      </c>
    </row>
    <row r="49" spans="7:9" x14ac:dyDescent="0.2">
      <c r="G49" s="5">
        <v>9</v>
      </c>
      <c r="H49" s="11" t="s">
        <v>61</v>
      </c>
      <c r="I49" s="24">
        <v>1</v>
      </c>
    </row>
  </sheetData>
  <mergeCells count="19">
    <mergeCell ref="A2:L2"/>
    <mergeCell ref="A5:A7"/>
    <mergeCell ref="K3:K4"/>
    <mergeCell ref="L3:L4"/>
    <mergeCell ref="A8:A10"/>
    <mergeCell ref="B5:B7"/>
    <mergeCell ref="B8:B10"/>
    <mergeCell ref="F3:J3"/>
    <mergeCell ref="E3:E4"/>
    <mergeCell ref="A3:A4"/>
    <mergeCell ref="D3:D4"/>
    <mergeCell ref="B3:B4"/>
    <mergeCell ref="C3:C4"/>
    <mergeCell ref="B17:B19"/>
    <mergeCell ref="A11:A13"/>
    <mergeCell ref="A17:A19"/>
    <mergeCell ref="A14:A16"/>
    <mergeCell ref="B14:B16"/>
    <mergeCell ref="B11:B13"/>
  </mergeCells>
  <phoneticPr fontId="8" type="noConversion"/>
  <dataValidations count="6">
    <dataValidation type="list" allowBlank="1" showInputMessage="1" showErrorMessage="1" sqref="E20:K30">
      <formula1>$M$20:$M$22</formula1>
    </dataValidation>
    <dataValidation type="list" allowBlank="1" showInputMessage="1" showErrorMessage="1" promptTitle="BENEFICIO" prompt="ALTO    = 3_x000a_MEDIO  = 2_x000a_BAJO    = 1" sqref="F5:F19">
      <formula1>#REF!</formula1>
    </dataValidation>
    <dataValidation type="list" allowBlank="1" showInputMessage="1" showErrorMessage="1" promptTitle="COSTO" prompt="ALTO    = 1_x000a_MEDIO  = 2_x000a_BAJO    = 3" sqref="G5:G19">
      <formula1>$E$45:$E$47</formula1>
    </dataValidation>
    <dataValidation type="list" allowBlank="1" showInputMessage="1" showErrorMessage="1" promptTitle="EFICACIA" prompt="Control no efectivo                           3_x000a_Control efectivo, no documentado   2_x000a_Control efectivo documenta             1" sqref="E6:E19">
      <formula1>#REF!</formula1>
    </dataValidation>
    <dataValidation type="list" allowBlank="1" showInputMessage="1" showErrorMessage="1" promptTitle="EFICACIA" prompt="Control no efectivo 3_x000a_Control efectivo, no documentado    2_x000a_Control efectivo documentado          1" sqref="E5">
      <formula1>#REF!</formula1>
    </dataValidation>
    <dataValidation type="list" allowBlank="1" showInputMessage="1" showErrorMessage="1" sqref="D5:D30 D3">
      <formula1>$M$7:$M$9</formula1>
    </dataValidation>
  </dataValidations>
  <pageMargins left="0.65" right="0.44" top="0.61" bottom="0.62" header="0" footer="0"/>
  <pageSetup scale="65" orientation="landscape"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Admón. Riesgos</vt:lpstr>
      <vt:lpstr>Mapa Inherente</vt:lpstr>
      <vt:lpstr>Valoracion </vt:lpstr>
      <vt:lpstr>Mapa Residual</vt:lpstr>
      <vt:lpstr>Riesgos Corrupción</vt:lpstr>
      <vt:lpstr>Resumen</vt:lpstr>
      <vt:lpstr>MAPA DE RIESGOS</vt:lpstr>
      <vt:lpstr>Formulacion de controles</vt:lpstr>
      <vt:lpstr>'Admón. Riesgos'!Área_de_impresión</vt:lpstr>
      <vt:lpstr>'Formulacion de controles'!Área_de_impresión</vt:lpstr>
      <vt:lpstr>'Riesgos Corrupción'!Área_de_impresión</vt:lpstr>
      <vt:lpstr>'Valoracion '!Área_de_impresión</vt:lpstr>
      <vt:lpstr>clasificacion</vt:lpstr>
      <vt:lpstr>'Admón. Riesgos'!Títulos_a_imprimir</vt:lpstr>
      <vt:lpstr>'Formulacion de controles'!Títulos_a_imprimir</vt:lpstr>
      <vt:lpstr>Resumen!Títulos_a_imprimir</vt:lpstr>
      <vt:lpstr>'Riesgos Corrupción'!Títulos_a_imprimir</vt:lpstr>
      <vt:lpstr>'Valoracion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INALCEC</dc:creator>
  <cp:lastModifiedBy>Usuario</cp:lastModifiedBy>
  <cp:lastPrinted>2021-09-09T21:19:22Z</cp:lastPrinted>
  <dcterms:created xsi:type="dcterms:W3CDTF">2007-01-17T17:11:12Z</dcterms:created>
  <dcterms:modified xsi:type="dcterms:W3CDTF">2022-01-17T18:11:44Z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197d6697-9eb6-4cc2-8af8-bab8926b9214</vt:lpwstr>
  </property>
</Properties>
</file>